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5315" windowHeight="7995" activeTab="1"/>
  </bookViews>
  <sheets>
    <sheet name="Postup k vyplnění" sheetId="4" r:id="rId1"/>
    <sheet name="Sledování indikátorů" sheetId="5" r:id="rId2"/>
  </sheets>
  <definedNames>
    <definedName name="_xlnm.Print_Area" localSheetId="1">'Sledování indikátorů'!$A$1:$L$59</definedName>
    <definedName name="OLE_LINK1" localSheetId="1">#REF!</definedName>
  </definedNames>
  <calcPr calcId="145621"/>
</workbook>
</file>

<file path=xl/comments2.xml><?xml version="1.0" encoding="utf-8"?>
<comments xmlns="http://schemas.openxmlformats.org/spreadsheetml/2006/main">
  <authors>
    <author>Linhartová Veronika</author>
    <author>zivcovap</author>
    <author>Dejmek Jiří Ing.</author>
  </authors>
  <commentList>
    <comment ref="B59" authorId="0">
      <text>
        <r>
          <rPr>
            <sz val="8"/>
            <rFont val="Tahoma"/>
            <family val="2"/>
          </rPr>
          <t xml:space="preserve">neboli - celkový počet řádků
</t>
        </r>
      </text>
    </comment>
    <comment ref="F59" authorId="1">
      <text>
        <r>
          <rPr>
            <b/>
            <sz val="8"/>
            <rFont val="Tahoma"/>
            <family val="2"/>
          </rPr>
          <t>Výchozí hodnota</t>
        </r>
        <r>
          <rPr>
            <sz val="8"/>
            <rFont val="Tahoma"/>
            <family val="2"/>
          </rPr>
          <t xml:space="preserve">
Zvýšení počtu standardizovaných specializovaných pracovišť v národních sítích.
</t>
        </r>
      </text>
    </comment>
    <comment ref="L59" authorId="2">
      <text>
        <r>
          <rPr>
            <b/>
            <sz val="9"/>
            <rFont val="Tahoma"/>
            <family val="2"/>
          </rPr>
          <t>Dejmek Jiří Ing.:</t>
        </r>
        <r>
          <rPr>
            <sz val="9"/>
            <rFont val="Tahoma"/>
            <family val="2"/>
          </rPr>
          <t xml:space="preserve">
Plánovaná hodnota</t>
        </r>
      </text>
    </comment>
  </commentList>
</comments>
</file>

<file path=xl/sharedStrings.xml><?xml version="1.0" encoding="utf-8"?>
<sst xmlns="http://schemas.openxmlformats.org/spreadsheetml/2006/main" count="91" uniqueCount="85">
  <si>
    <t>Každý přístroj (každý řádek v tabulce) má stejnou váhu na výpočet plnění standardu (tj. 2%), přičemž standard je plněn již při pořízení jednoho kusu přístroje. Pořídit si více kusů přístreje je možné (pokud se na něj nevztahuje podmínka maximálního počtu), ale standard se již nenavyšuje.</t>
  </si>
  <si>
    <t>Výpočet standardu</t>
  </si>
  <si>
    <r>
      <t xml:space="preserve">V případě, že je ve standardu stanoven maximální počet kusů pro daný přístroj (např. mammografie - maximální počet 2 ks) </t>
    </r>
    <r>
      <rPr>
        <b/>
        <sz val="10"/>
        <rFont val="Arial"/>
        <family val="2"/>
      </rPr>
      <t>není z projektu možné tyto přístroje pořizovat nad tento maximální počet</t>
    </r>
    <r>
      <rPr>
        <sz val="10"/>
        <rFont val="Arial"/>
        <family val="2"/>
      </rPr>
      <t>. Z vlastních zdrojů si můžete tyto přístroje pořizovat i nad stanovený maximální počet. Přičemž do standardu je počítán již jeden kus pořízeného přístroje.</t>
    </r>
  </si>
  <si>
    <t>Maximální počty</t>
  </si>
  <si>
    <t xml:space="preserve">Poznámky: </t>
  </si>
  <si>
    <t xml:space="preserve">Sledujte, zda se v polích neobjevují chyby, které se vyznačují poznámkou v části "Kontrola počtu kusů". Problém odstraníte např. tím, že snížíte počet uváděných kusů. </t>
  </si>
  <si>
    <t xml:space="preserve">Výchozí a plánovaná hodnota indikátoru je uvedena v  zeleném řádku v červeně orámovaném poli. Tyto údaje následně uvedete v projektové žádosti.    </t>
  </si>
  <si>
    <r>
      <t>Vyplňte oba oranžové sloupce:</t>
    </r>
    <r>
      <rPr>
        <sz val="10"/>
        <rFont val="Arial"/>
        <family val="2"/>
      </rPr>
      <t xml:space="preserve"> uveďte počet kusů vybavení, které chcete z prostředků projektu pořídit, a to v rámci obnovy a v rámci nákupu nového vybavení. Maximální možný počet kusů, které můžete z projektu nakoupit, je však v některých případech omezen počtem kusů (modře označené přístrojové vybavení).</t>
    </r>
  </si>
  <si>
    <r>
      <t>Vyplňte žlutý sloupec</t>
    </r>
    <r>
      <rPr>
        <sz val="10"/>
        <rFont val="Arial"/>
        <family val="2"/>
      </rPr>
      <t xml:space="preserve">: uveďte počet kusů vybavení, které se na Vašem pracovišti nachází k datu podání žádosti. </t>
    </r>
  </si>
  <si>
    <t>Postup pro vyplňování formuláře „Tabulka pro sledování indikátorů“</t>
  </si>
  <si>
    <t>Tabulka pro sledování indikátorů</t>
  </si>
  <si>
    <t>Typ</t>
  </si>
  <si>
    <t>Vybavení</t>
  </si>
  <si>
    <t>Stanovené standardy</t>
  </si>
  <si>
    <t>Výchozí stav pracoviště</t>
  </si>
  <si>
    <t>Vybavení pořízené z projektu</t>
  </si>
  <si>
    <t>Konečný stav pracoviště</t>
  </si>
  <si>
    <t>Kontrola počtu kusů</t>
  </si>
  <si>
    <t>Poznámka</t>
  </si>
  <si>
    <t>ks / sada / systém atd.</t>
  </si>
  <si>
    <t>v %</t>
  </si>
  <si>
    <t>ks</t>
  </si>
  <si>
    <t>ks nově pořízené</t>
  </si>
  <si>
    <t xml:space="preserve">ks obnova </t>
  </si>
  <si>
    <t>ks celkem</t>
  </si>
  <si>
    <t>Vybavení pořízení z projektu</t>
  </si>
  <si>
    <t>Radiační onkologie</t>
  </si>
  <si>
    <t>Brachyterapeutický AFL přístroj s příslušenstvím (1 na 700 000 obyvatel)</t>
  </si>
  <si>
    <t xml:space="preserve">C rameno k brachyterapii (viz výše)  </t>
  </si>
  <si>
    <t xml:space="preserve">Plánovací systém pro brachyterapii (viz výše) </t>
  </si>
  <si>
    <t>Lineární urychlovač (min. 2 ks na centrum)</t>
  </si>
  <si>
    <t xml:space="preserve">Verifikační systém    </t>
  </si>
  <si>
    <t>Plánovací systém</t>
  </si>
  <si>
    <t>Modelová laboratoř</t>
  </si>
  <si>
    <t xml:space="preserve">Simulátor/CT simulátor </t>
  </si>
  <si>
    <t>Klinická dozimetrie (3D vodní fantom, ionizační komory,  linear array, pole detektorů, apod)</t>
  </si>
  <si>
    <t xml:space="preserve">In vivo dozimetrie (TLD, diody, mosfety) </t>
  </si>
  <si>
    <t>Portálová dozimetrie</t>
  </si>
  <si>
    <t>Fantom pro OBI (IMRT)</t>
  </si>
  <si>
    <t>Dozimetrie pro zajištění radiační ochrany</t>
  </si>
  <si>
    <t>Klinická onkologie/ laboratoř</t>
  </si>
  <si>
    <t xml:space="preserve">Centrální ředění cytostatik   </t>
  </si>
  <si>
    <t>Autom. a robot. systém pro kompletní rutinní a speciální analýzy</t>
  </si>
  <si>
    <t>Automatický biochemický analyzátor, preanalytický modul</t>
  </si>
  <si>
    <t>Biochemický analyzátor</t>
  </si>
  <si>
    <t>Analyzátor PCR systém</t>
  </si>
  <si>
    <t>PCR</t>
  </si>
  <si>
    <t xml:space="preserve">Real-time PCR termocycler </t>
  </si>
  <si>
    <t xml:space="preserve">Termocykler </t>
  </si>
  <si>
    <t>Analyzátor KO s nátěrovým automatem</t>
  </si>
  <si>
    <t>Diagnostický mikroskop s modulem pro digitální záznam a zpracování obrazu</t>
  </si>
  <si>
    <t>Analyzátor krevních elementů</t>
  </si>
  <si>
    <t>Analyzátor krvinek</t>
  </si>
  <si>
    <t>Automatický koagulometr</t>
  </si>
  <si>
    <t>Koagulační automat</t>
  </si>
  <si>
    <t>Mikroskop Axioplan 2 s modulem</t>
  </si>
  <si>
    <t>Analyzátor močového sedimentu</t>
  </si>
  <si>
    <t xml:space="preserve">Zařízení pro práci s nukl. kyselinami a jejich izolaci </t>
  </si>
  <si>
    <t>Automat barvící a lepící</t>
  </si>
  <si>
    <t>Automat na zpracování tkání</t>
  </si>
  <si>
    <t>Automat pro barveni imuno-histochemických preparátů</t>
  </si>
  <si>
    <t>Barvící automat na speciální metody</t>
  </si>
  <si>
    <t>Tkáňový procesor</t>
  </si>
  <si>
    <t>Radiologie a nukleární medicína</t>
  </si>
  <si>
    <t xml:space="preserve">Multidetektorové CT </t>
  </si>
  <si>
    <t>MR 1.5 T</t>
  </si>
  <si>
    <t>Skiagrafie</t>
  </si>
  <si>
    <t xml:space="preserve">Mammografie  (maximální počet – 2 ks) </t>
  </si>
  <si>
    <t>UZ (maximální počet – 5 ks)</t>
  </si>
  <si>
    <t>RTG skiaskopie digitální</t>
  </si>
  <si>
    <t>SPECT</t>
  </si>
  <si>
    <t>C rameno digitální (maximální počet – 3 ks)</t>
  </si>
  <si>
    <t>Pojízdný RTG digitální (maximální počet – 3 ks)</t>
  </si>
  <si>
    <t xml:space="preserve">PET-CT nebo PET - MR (max. 3 ks) </t>
  </si>
  <si>
    <t>Ablační přístroj (RFA, mikrovlny)</t>
  </si>
  <si>
    <t>Digitání subtrakční angiografie</t>
  </si>
  <si>
    <t>Chirurgie a endoskopie</t>
  </si>
  <si>
    <t>Digitální RTG přístroj s C ramenem s možností DSA  (pro peroperační zobrazování)</t>
  </si>
  <si>
    <t xml:space="preserve">Ultrazvukový přístroj s možností peroperačního zobrazení </t>
  </si>
  <si>
    <t xml:space="preserve">Multifunkční systém operačních sálů pro endoskopické operování </t>
  </si>
  <si>
    <t>Přístrojové vybavení pro fotodiagnostiku povrchových nádorů močového měchýře</t>
  </si>
  <si>
    <t>Navigovaná bronchoskopie</t>
  </si>
  <si>
    <t>Endobronchiální ultrazvuk</t>
  </si>
  <si>
    <t>Autofluorescenční souprava s videobronchoskopem</t>
  </si>
  <si>
    <t xml:space="preserve">Celkem ks / sad / systémů apod.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</si>
</sst>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0"/>
      <name val="Times New Roman"/>
      <family val="1"/>
    </font>
    <font>
      <i/>
      <sz val="10"/>
      <color theme="1" tint="0.49998000264167786"/>
      <name val="Arial"/>
      <family val="2"/>
    </font>
    <font>
      <sz val="8"/>
      <name val="Arial"/>
      <family val="2"/>
    </font>
    <font>
      <sz val="5"/>
      <name val="Arial"/>
      <family val="2"/>
    </font>
    <font>
      <sz val="5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ck">
        <color indexed="16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5">
    <xf numFmtId="0" fontId="0" fillId="0" borderId="0" xfId="0"/>
    <xf numFmtId="0" fontId="1" fillId="0" borderId="0" xfId="20">
      <alignment/>
      <protection/>
    </xf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justify"/>
      <protection/>
    </xf>
    <xf numFmtId="0" fontId="2" fillId="0" borderId="0" xfId="20" applyFont="1" applyAlignment="1">
      <alignment horizontal="justify"/>
      <protection/>
    </xf>
    <xf numFmtId="0" fontId="1" fillId="0" borderId="0" xfId="20" applyFont="1" applyAlignment="1">
      <alignment/>
      <protection/>
    </xf>
    <xf numFmtId="0" fontId="1" fillId="0" borderId="0" xfId="20" applyFill="1">
      <alignment/>
      <protection/>
    </xf>
    <xf numFmtId="0" fontId="3" fillId="0" borderId="0" xfId="20" applyFont="1" applyFill="1" applyAlignment="1">
      <alignment/>
      <protection/>
    </xf>
    <xf numFmtId="0" fontId="4" fillId="0" borderId="0" xfId="20" applyFont="1" applyFill="1" applyAlignment="1">
      <alignment/>
      <protection/>
    </xf>
    <xf numFmtId="0" fontId="5" fillId="0" borderId="0" xfId="20" applyFont="1" applyAlignment="1">
      <alignment horizontal="center"/>
      <protection/>
    </xf>
    <xf numFmtId="0" fontId="7" fillId="0" borderId="0" xfId="20" applyFont="1">
      <alignment/>
      <protection/>
    </xf>
    <xf numFmtId="0" fontId="2" fillId="0" borderId="1" xfId="20" applyFont="1" applyFill="1" applyBorder="1" applyAlignment="1">
      <alignment horizontal="center" vertical="center"/>
      <protection/>
    </xf>
    <xf numFmtId="164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/>
      <protection/>
    </xf>
    <xf numFmtId="0" fontId="2" fillId="2" borderId="3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1" fillId="2" borderId="4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/>
      <protection/>
    </xf>
    <xf numFmtId="0" fontId="2" fillId="2" borderId="6" xfId="20" applyFont="1" applyFill="1" applyBorder="1" applyAlignment="1">
      <alignment horizontal="center" vertical="center"/>
      <protection/>
    </xf>
    <xf numFmtId="0" fontId="2" fillId="2" borderId="7" xfId="20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/>
      <protection/>
    </xf>
    <xf numFmtId="0" fontId="2" fillId="2" borderId="7" xfId="20" applyFont="1" applyFill="1" applyBorder="1" applyAlignment="1">
      <alignment horizontal="center" vertical="center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164" fontId="2" fillId="2" borderId="9" xfId="20" applyNumberFormat="1" applyFont="1" applyFill="1" applyBorder="1" applyAlignment="1">
      <alignment horizontal="center" vertical="center" wrapText="1"/>
      <protection/>
    </xf>
    <xf numFmtId="0" fontId="4" fillId="3" borderId="10" xfId="20" applyFont="1" applyFill="1" applyBorder="1" applyAlignment="1">
      <alignment vertical="top" wrapText="1"/>
      <protection/>
    </xf>
    <xf numFmtId="0" fontId="1" fillId="0" borderId="10" xfId="20" applyFill="1" applyBorder="1" applyProtection="1">
      <alignment/>
      <protection/>
    </xf>
    <xf numFmtId="2" fontId="9" fillId="0" borderId="10" xfId="20" applyNumberFormat="1" applyFont="1" applyBorder="1" applyProtection="1">
      <alignment/>
      <protection/>
    </xf>
    <xf numFmtId="0" fontId="1" fillId="4" borderId="10" xfId="20" applyFill="1" applyBorder="1" applyProtection="1">
      <alignment/>
      <protection locked="0"/>
    </xf>
    <xf numFmtId="2" fontId="1" fillId="0" borderId="10" xfId="20" applyNumberFormat="1" applyBorder="1">
      <alignment/>
      <protection/>
    </xf>
    <xf numFmtId="0" fontId="1" fillId="5" borderId="10" xfId="20" applyFill="1" applyBorder="1" applyProtection="1">
      <alignment/>
      <protection locked="0"/>
    </xf>
    <xf numFmtId="0" fontId="1" fillId="0" borderId="10" xfId="20" applyBorder="1">
      <alignment/>
      <protection/>
    </xf>
    <xf numFmtId="2" fontId="1" fillId="0" borderId="11" xfId="20" applyNumberFormat="1" applyBorder="1">
      <alignment/>
      <protection/>
    </xf>
    <xf numFmtId="0" fontId="1" fillId="0" borderId="12" xfId="20" applyBorder="1" applyAlignment="1">
      <alignment wrapText="1"/>
      <protection/>
    </xf>
    <xf numFmtId="0" fontId="1" fillId="0" borderId="10" xfId="20" applyBorder="1" applyAlignment="1">
      <alignment wrapText="1"/>
      <protection/>
    </xf>
    <xf numFmtId="0" fontId="4" fillId="0" borderId="13" xfId="20" applyFont="1" applyFill="1" applyBorder="1" applyAlignment="1">
      <alignment vertical="top" wrapText="1"/>
      <protection/>
    </xf>
    <xf numFmtId="0" fontId="1" fillId="0" borderId="13" xfId="20" applyFill="1" applyBorder="1" applyProtection="1">
      <alignment/>
      <protection/>
    </xf>
    <xf numFmtId="2" fontId="9" fillId="0" borderId="13" xfId="20" applyNumberFormat="1" applyFont="1" applyBorder="1" applyProtection="1">
      <alignment/>
      <protection/>
    </xf>
    <xf numFmtId="0" fontId="1" fillId="4" borderId="13" xfId="20" applyFill="1" applyBorder="1" applyProtection="1">
      <alignment/>
      <protection locked="0"/>
    </xf>
    <xf numFmtId="2" fontId="1" fillId="0" borderId="13" xfId="20" applyNumberFormat="1" applyBorder="1">
      <alignment/>
      <protection/>
    </xf>
    <xf numFmtId="0" fontId="1" fillId="5" borderId="13" xfId="20" applyFill="1" applyBorder="1" applyProtection="1">
      <alignment/>
      <protection locked="0"/>
    </xf>
    <xf numFmtId="0" fontId="1" fillId="0" borderId="13" xfId="20" applyBorder="1">
      <alignment/>
      <protection/>
    </xf>
    <xf numFmtId="2" fontId="1" fillId="0" borderId="14" xfId="20" applyNumberFormat="1" applyBorder="1">
      <alignment/>
      <protection/>
    </xf>
    <xf numFmtId="0" fontId="1" fillId="0" borderId="15" xfId="20" applyBorder="1" applyAlignment="1">
      <alignment wrapText="1"/>
      <protection/>
    </xf>
    <xf numFmtId="0" fontId="1" fillId="0" borderId="13" xfId="20" applyBorder="1" applyAlignment="1">
      <alignment wrapText="1"/>
      <protection/>
    </xf>
    <xf numFmtId="0" fontId="4" fillId="0" borderId="13" xfId="20" applyFont="1" applyBorder="1" applyAlignment="1">
      <alignment vertical="top" wrapText="1"/>
      <protection/>
    </xf>
    <xf numFmtId="0" fontId="1" fillId="0" borderId="13" xfId="20" applyBorder="1" applyProtection="1">
      <alignment/>
      <protection/>
    </xf>
    <xf numFmtId="0" fontId="4" fillId="3" borderId="13" xfId="20" applyFont="1" applyFill="1" applyBorder="1" applyAlignment="1">
      <alignment vertical="top" wrapText="1"/>
      <protection/>
    </xf>
    <xf numFmtId="0" fontId="1" fillId="0" borderId="13" xfId="20" applyNumberFormat="1" applyFill="1" applyBorder="1" applyProtection="1">
      <alignment/>
      <protection/>
    </xf>
    <xf numFmtId="2" fontId="1" fillId="0" borderId="13" xfId="20" applyNumberFormat="1" applyFill="1" applyBorder="1">
      <alignment/>
      <protection/>
    </xf>
    <xf numFmtId="0" fontId="1" fillId="0" borderId="13" xfId="20" applyFill="1" applyBorder="1">
      <alignment/>
      <protection/>
    </xf>
    <xf numFmtId="2" fontId="1" fillId="0" borderId="14" xfId="20" applyNumberFormat="1" applyFill="1" applyBorder="1">
      <alignment/>
      <protection/>
    </xf>
    <xf numFmtId="2" fontId="1" fillId="0" borderId="16" xfId="20" applyNumberFormat="1" applyBorder="1">
      <alignment/>
      <protection/>
    </xf>
    <xf numFmtId="2" fontId="1" fillId="0" borderId="9" xfId="20" applyNumberFormat="1" applyBorder="1">
      <alignment/>
      <protection/>
    </xf>
    <xf numFmtId="0" fontId="1" fillId="0" borderId="17" xfId="20" applyBorder="1" applyAlignment="1">
      <alignment wrapText="1"/>
      <protection/>
    </xf>
    <xf numFmtId="0" fontId="1" fillId="0" borderId="18" xfId="20" applyBorder="1" applyAlignment="1">
      <alignment wrapText="1"/>
      <protection/>
    </xf>
    <xf numFmtId="0" fontId="11" fillId="6" borderId="17" xfId="20" applyFont="1" applyFill="1" applyBorder="1" applyAlignment="1">
      <alignment wrapText="1"/>
      <protection/>
    </xf>
    <xf numFmtId="0" fontId="3" fillId="6" borderId="13" xfId="20" applyFont="1" applyFill="1" applyBorder="1" applyAlignment="1">
      <alignment/>
      <protection/>
    </xf>
    <xf numFmtId="0" fontId="1" fillId="6" borderId="18" xfId="20" applyFill="1" applyBorder="1" applyProtection="1">
      <alignment/>
      <protection/>
    </xf>
    <xf numFmtId="164" fontId="1" fillId="6" borderId="18" xfId="20" applyNumberFormat="1" applyFill="1" applyBorder="1" applyProtection="1">
      <alignment/>
      <protection/>
    </xf>
    <xf numFmtId="0" fontId="1" fillId="6" borderId="19" xfId="20" applyFill="1" applyBorder="1">
      <alignment/>
      <protection/>
    </xf>
    <xf numFmtId="2" fontId="1" fillId="6" borderId="20" xfId="20" applyNumberFormat="1" applyFill="1" applyBorder="1">
      <alignment/>
      <protection/>
    </xf>
    <xf numFmtId="0" fontId="1" fillId="6" borderId="21" xfId="20" applyFill="1" applyBorder="1">
      <alignment/>
      <protection/>
    </xf>
    <xf numFmtId="0" fontId="1" fillId="6" borderId="18" xfId="20" applyFill="1" applyBorder="1">
      <alignment/>
      <protection/>
    </xf>
    <xf numFmtId="2" fontId="1" fillId="6" borderId="18" xfId="20" applyNumberFormat="1" applyFill="1" applyBorder="1">
      <alignment/>
      <protection/>
    </xf>
    <xf numFmtId="0" fontId="11" fillId="0" borderId="0" xfId="20" applyFont="1" applyAlignment="1">
      <alignment wrapText="1"/>
      <protection/>
    </xf>
    <xf numFmtId="0" fontId="1" fillId="0" borderId="0" xfId="20" applyAlignment="1">
      <alignment/>
      <protection/>
    </xf>
    <xf numFmtId="164" fontId="1" fillId="0" borderId="0" xfId="20" applyNumberFormat="1">
      <alignment/>
      <protection/>
    </xf>
    <xf numFmtId="0" fontId="12" fillId="0" borderId="0" xfId="20" applyFont="1" applyBorder="1" applyAlignment="1">
      <alignment vertical="top" wrapText="1"/>
      <protection/>
    </xf>
    <xf numFmtId="0" fontId="11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1" fillId="0" borderId="0" xfId="20" applyAlignment="1">
      <alignment/>
      <protection/>
    </xf>
    <xf numFmtId="0" fontId="8" fillId="0" borderId="7" xfId="20" applyFont="1" applyBorder="1" applyAlignment="1">
      <alignment horizontal="center" vertical="center" wrapText="1"/>
      <protection/>
    </xf>
    <xf numFmtId="0" fontId="1" fillId="0" borderId="22" xfId="20" applyBorder="1" applyAlignment="1">
      <alignment horizontal="center" vertical="center" wrapText="1"/>
      <protection/>
    </xf>
    <xf numFmtId="0" fontId="1" fillId="0" borderId="23" xfId="20" applyBorder="1" applyAlignment="1">
      <alignment horizontal="center" vertical="center" wrapText="1"/>
      <protection/>
    </xf>
    <xf numFmtId="0" fontId="8" fillId="0" borderId="22" xfId="20" applyFont="1" applyBorder="1" applyAlignment="1">
      <alignment horizontal="center" vertical="center" wrapText="1"/>
      <protection/>
    </xf>
    <xf numFmtId="0" fontId="8" fillId="0" borderId="23" xfId="20" applyFont="1" applyBorder="1" applyAlignment="1">
      <alignment horizontal="center" vertical="center" wrapText="1"/>
      <protection/>
    </xf>
    <xf numFmtId="0" fontId="1" fillId="2" borderId="24" xfId="20" applyFont="1" applyFill="1" applyBorder="1" applyAlignment="1">
      <alignment horizontal="center" vertical="center" wrapText="1"/>
      <protection/>
    </xf>
    <xf numFmtId="0" fontId="1" fillId="0" borderId="25" xfId="20" applyBorder="1" applyAlignment="1">
      <alignment horizontal="center" vertical="center" wrapText="1"/>
      <protection/>
    </xf>
    <xf numFmtId="0" fontId="1" fillId="0" borderId="26" xfId="20" applyBorder="1" applyAlignment="1">
      <alignment horizontal="center" vertical="center" wrapText="1"/>
      <protection/>
    </xf>
    <xf numFmtId="0" fontId="1" fillId="2" borderId="4" xfId="20" applyFont="1" applyFill="1" applyBorder="1" applyAlignment="1">
      <alignment horizontal="center" vertical="center" wrapText="1"/>
      <protection/>
    </xf>
    <xf numFmtId="0" fontId="1" fillId="2" borderId="13" xfId="20" applyFont="1" applyFill="1" applyBorder="1" applyAlignment="1">
      <alignment horizontal="center" vertical="center" wrapText="1"/>
      <protection/>
    </xf>
    <xf numFmtId="0" fontId="8" fillId="0" borderId="27" xfId="20" applyFont="1" applyBorder="1" applyAlignment="1">
      <alignment horizontal="center" vertical="center" wrapText="1"/>
      <protection/>
    </xf>
    <xf numFmtId="0" fontId="6" fillId="0" borderId="0" xfId="20" applyFont="1" applyAlignment="1">
      <alignment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28" xfId="20" applyFont="1" applyFill="1" applyBorder="1" applyAlignment="1">
      <alignment horizontal="center" vertical="center" wrapText="1"/>
      <protection/>
    </xf>
    <xf numFmtId="0" fontId="2" fillId="2" borderId="29" xfId="20" applyFont="1" applyFill="1" applyBorder="1" applyAlignment="1">
      <alignment horizontal="center" vertical="center" wrapText="1"/>
      <protection/>
    </xf>
    <xf numFmtId="0" fontId="10" fillId="0" borderId="24" xfId="20" applyFont="1" applyBorder="1" applyAlignment="1" applyProtection="1">
      <alignment wrapText="1"/>
      <protection locked="0"/>
    </xf>
    <xf numFmtId="0" fontId="10" fillId="0" borderId="25" xfId="20" applyFont="1" applyBorder="1" applyAlignment="1" applyProtection="1">
      <alignment wrapText="1"/>
      <protection locked="0"/>
    </xf>
    <xf numFmtId="0" fontId="10" fillId="0" borderId="26" xfId="20" applyFont="1" applyBorder="1" applyAlignment="1" applyProtection="1">
      <alignment wrapText="1"/>
      <protection locked="0"/>
    </xf>
    <xf numFmtId="0" fontId="10" fillId="0" borderId="24" xfId="20" applyFont="1" applyBorder="1" applyAlignment="1" applyProtection="1">
      <alignment wrapText="1"/>
      <protection locked="0"/>
    </xf>
    <xf numFmtId="0" fontId="10" fillId="0" borderId="25" xfId="20" applyFont="1" applyBorder="1" applyAlignment="1" applyProtection="1">
      <alignment wrapText="1"/>
      <protection locked="0"/>
    </xf>
    <xf numFmtId="0" fontId="10" fillId="0" borderId="26" xfId="20" applyFont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B19" sqref="B19"/>
    </sheetView>
  </sheetViews>
  <sheetFormatPr defaultColWidth="9.140625" defaultRowHeight="15"/>
  <cols>
    <col min="1" max="1" width="2.57421875" style="2" customWidth="1"/>
    <col min="2" max="2" width="106.57421875" style="1" customWidth="1"/>
    <col min="3" max="11" width="9.140625" style="1" customWidth="1"/>
    <col min="12" max="12" width="28.8515625" style="1" customWidth="1"/>
    <col min="13" max="16384" width="9.140625" style="1" customWidth="1"/>
  </cols>
  <sheetData>
    <row r="1" spans="1:3" ht="15.75">
      <c r="A1" s="71" t="s">
        <v>9</v>
      </c>
      <c r="B1" s="72"/>
      <c r="C1" s="72"/>
    </row>
    <row r="2" spans="1:2" ht="15.75">
      <c r="A2" s="1"/>
      <c r="B2" s="9"/>
    </row>
    <row r="3" spans="1:3" ht="15.75">
      <c r="A3" s="8"/>
      <c r="B3" s="4" t="s">
        <v>8</v>
      </c>
      <c r="C3" s="6"/>
    </row>
    <row r="4" spans="1:3" ht="15.75">
      <c r="A4" s="8"/>
      <c r="B4" s="4"/>
      <c r="C4" s="6"/>
    </row>
    <row r="5" spans="1:3" ht="39">
      <c r="A5" s="8"/>
      <c r="B5" s="4" t="s">
        <v>7</v>
      </c>
      <c r="C5" s="6"/>
    </row>
    <row r="6" spans="1:3" ht="15.75">
      <c r="A6" s="8"/>
      <c r="B6" s="4"/>
      <c r="C6" s="6"/>
    </row>
    <row r="7" spans="1:3" ht="26.25">
      <c r="A7" s="8"/>
      <c r="B7" s="4" t="s">
        <v>6</v>
      </c>
      <c r="C7" s="6"/>
    </row>
    <row r="8" spans="1:3" ht="15.75">
      <c r="A8" s="8"/>
      <c r="B8" s="4"/>
      <c r="C8" s="6"/>
    </row>
    <row r="9" spans="1:3" ht="26.25">
      <c r="A9" s="8"/>
      <c r="B9" s="3" t="s">
        <v>5</v>
      </c>
      <c r="C9" s="6"/>
    </row>
    <row r="10" spans="1:3" ht="15.75">
      <c r="A10" s="8"/>
      <c r="B10" s="4"/>
      <c r="C10" s="6"/>
    </row>
    <row r="11" spans="1:3" ht="15.75">
      <c r="A11" s="7"/>
      <c r="B11" s="4" t="s">
        <v>4</v>
      </c>
      <c r="C11" s="6"/>
    </row>
    <row r="12" spans="1:2" ht="15">
      <c r="A12" s="5"/>
      <c r="B12" s="3"/>
    </row>
    <row r="13" spans="1:2" ht="15">
      <c r="A13" s="5"/>
      <c r="B13" s="4" t="s">
        <v>3</v>
      </c>
    </row>
    <row r="14" spans="1:2" ht="38.25">
      <c r="A14" s="5"/>
      <c r="B14" s="3" t="s">
        <v>2</v>
      </c>
    </row>
    <row r="15" ht="15">
      <c r="A15" s="5"/>
    </row>
    <row r="16" spans="1:2" ht="15">
      <c r="A16" s="5"/>
      <c r="B16" s="4" t="s">
        <v>1</v>
      </c>
    </row>
    <row r="17" ht="38.25">
      <c r="B17" s="3" t="s">
        <v>0</v>
      </c>
    </row>
  </sheetData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tabSelected="1" workbookViewId="0" topLeftCell="A1">
      <pane xSplit="2" ySplit="4" topLeftCell="C45" activePane="bottomRight" state="frozen"/>
      <selection pane="topRight" activeCell="C1" sqref="C1"/>
      <selection pane="bottomLeft" activeCell="A5" sqref="A5"/>
      <selection pane="bottomRight" activeCell="Q49" sqref="Q49"/>
    </sheetView>
  </sheetViews>
  <sheetFormatPr defaultColWidth="9.140625" defaultRowHeight="16.5" customHeight="1"/>
  <cols>
    <col min="1" max="1" width="12.00390625" style="1" customWidth="1"/>
    <col min="2" max="2" width="49.57421875" style="1" customWidth="1"/>
    <col min="3" max="3" width="9.140625" style="1" customWidth="1"/>
    <col min="4" max="4" width="9.140625" style="68" customWidth="1"/>
    <col min="5" max="5" width="9.140625" style="1" customWidth="1"/>
    <col min="6" max="6" width="9.140625" style="68" customWidth="1"/>
    <col min="7" max="9" width="9.140625" style="1" customWidth="1"/>
    <col min="10" max="10" width="9.140625" style="68" customWidth="1"/>
    <col min="11" max="11" width="9.140625" style="1" customWidth="1"/>
    <col min="12" max="12" width="9.140625" style="68" customWidth="1"/>
    <col min="13" max="13" width="9.140625" style="1" customWidth="1"/>
    <col min="14" max="14" width="16.140625" style="1" customWidth="1"/>
    <col min="15" max="15" width="25.7109375" style="1" customWidth="1"/>
    <col min="16" max="256" width="9.140625" style="1" customWidth="1"/>
    <col min="257" max="257" width="12.00390625" style="1" customWidth="1"/>
    <col min="258" max="258" width="49.57421875" style="1" customWidth="1"/>
    <col min="259" max="269" width="9.140625" style="1" customWidth="1"/>
    <col min="270" max="270" width="16.140625" style="1" customWidth="1"/>
    <col min="271" max="271" width="25.7109375" style="1" customWidth="1"/>
    <col min="272" max="512" width="9.140625" style="1" customWidth="1"/>
    <col min="513" max="513" width="12.00390625" style="1" customWidth="1"/>
    <col min="514" max="514" width="49.57421875" style="1" customWidth="1"/>
    <col min="515" max="525" width="9.140625" style="1" customWidth="1"/>
    <col min="526" max="526" width="16.140625" style="1" customWidth="1"/>
    <col min="527" max="527" width="25.7109375" style="1" customWidth="1"/>
    <col min="528" max="768" width="9.140625" style="1" customWidth="1"/>
    <col min="769" max="769" width="12.00390625" style="1" customWidth="1"/>
    <col min="770" max="770" width="49.57421875" style="1" customWidth="1"/>
    <col min="771" max="781" width="9.140625" style="1" customWidth="1"/>
    <col min="782" max="782" width="16.140625" style="1" customWidth="1"/>
    <col min="783" max="783" width="25.7109375" style="1" customWidth="1"/>
    <col min="784" max="1024" width="9.140625" style="1" customWidth="1"/>
    <col min="1025" max="1025" width="12.00390625" style="1" customWidth="1"/>
    <col min="1026" max="1026" width="49.57421875" style="1" customWidth="1"/>
    <col min="1027" max="1037" width="9.140625" style="1" customWidth="1"/>
    <col min="1038" max="1038" width="16.140625" style="1" customWidth="1"/>
    <col min="1039" max="1039" width="25.7109375" style="1" customWidth="1"/>
    <col min="1040" max="1280" width="9.140625" style="1" customWidth="1"/>
    <col min="1281" max="1281" width="12.00390625" style="1" customWidth="1"/>
    <col min="1282" max="1282" width="49.57421875" style="1" customWidth="1"/>
    <col min="1283" max="1293" width="9.140625" style="1" customWidth="1"/>
    <col min="1294" max="1294" width="16.140625" style="1" customWidth="1"/>
    <col min="1295" max="1295" width="25.7109375" style="1" customWidth="1"/>
    <col min="1296" max="1536" width="9.140625" style="1" customWidth="1"/>
    <col min="1537" max="1537" width="12.00390625" style="1" customWidth="1"/>
    <col min="1538" max="1538" width="49.57421875" style="1" customWidth="1"/>
    <col min="1539" max="1549" width="9.140625" style="1" customWidth="1"/>
    <col min="1550" max="1550" width="16.140625" style="1" customWidth="1"/>
    <col min="1551" max="1551" width="25.7109375" style="1" customWidth="1"/>
    <col min="1552" max="1792" width="9.140625" style="1" customWidth="1"/>
    <col min="1793" max="1793" width="12.00390625" style="1" customWidth="1"/>
    <col min="1794" max="1794" width="49.57421875" style="1" customWidth="1"/>
    <col min="1795" max="1805" width="9.140625" style="1" customWidth="1"/>
    <col min="1806" max="1806" width="16.140625" style="1" customWidth="1"/>
    <col min="1807" max="1807" width="25.7109375" style="1" customWidth="1"/>
    <col min="1808" max="2048" width="9.140625" style="1" customWidth="1"/>
    <col min="2049" max="2049" width="12.00390625" style="1" customWidth="1"/>
    <col min="2050" max="2050" width="49.57421875" style="1" customWidth="1"/>
    <col min="2051" max="2061" width="9.140625" style="1" customWidth="1"/>
    <col min="2062" max="2062" width="16.140625" style="1" customWidth="1"/>
    <col min="2063" max="2063" width="25.7109375" style="1" customWidth="1"/>
    <col min="2064" max="2304" width="9.140625" style="1" customWidth="1"/>
    <col min="2305" max="2305" width="12.00390625" style="1" customWidth="1"/>
    <col min="2306" max="2306" width="49.57421875" style="1" customWidth="1"/>
    <col min="2307" max="2317" width="9.140625" style="1" customWidth="1"/>
    <col min="2318" max="2318" width="16.140625" style="1" customWidth="1"/>
    <col min="2319" max="2319" width="25.7109375" style="1" customWidth="1"/>
    <col min="2320" max="2560" width="9.140625" style="1" customWidth="1"/>
    <col min="2561" max="2561" width="12.00390625" style="1" customWidth="1"/>
    <col min="2562" max="2562" width="49.57421875" style="1" customWidth="1"/>
    <col min="2563" max="2573" width="9.140625" style="1" customWidth="1"/>
    <col min="2574" max="2574" width="16.140625" style="1" customWidth="1"/>
    <col min="2575" max="2575" width="25.7109375" style="1" customWidth="1"/>
    <col min="2576" max="2816" width="9.140625" style="1" customWidth="1"/>
    <col min="2817" max="2817" width="12.00390625" style="1" customWidth="1"/>
    <col min="2818" max="2818" width="49.57421875" style="1" customWidth="1"/>
    <col min="2819" max="2829" width="9.140625" style="1" customWidth="1"/>
    <col min="2830" max="2830" width="16.140625" style="1" customWidth="1"/>
    <col min="2831" max="2831" width="25.7109375" style="1" customWidth="1"/>
    <col min="2832" max="3072" width="9.140625" style="1" customWidth="1"/>
    <col min="3073" max="3073" width="12.00390625" style="1" customWidth="1"/>
    <col min="3074" max="3074" width="49.57421875" style="1" customWidth="1"/>
    <col min="3075" max="3085" width="9.140625" style="1" customWidth="1"/>
    <col min="3086" max="3086" width="16.140625" style="1" customWidth="1"/>
    <col min="3087" max="3087" width="25.7109375" style="1" customWidth="1"/>
    <col min="3088" max="3328" width="9.140625" style="1" customWidth="1"/>
    <col min="3329" max="3329" width="12.00390625" style="1" customWidth="1"/>
    <col min="3330" max="3330" width="49.57421875" style="1" customWidth="1"/>
    <col min="3331" max="3341" width="9.140625" style="1" customWidth="1"/>
    <col min="3342" max="3342" width="16.140625" style="1" customWidth="1"/>
    <col min="3343" max="3343" width="25.7109375" style="1" customWidth="1"/>
    <col min="3344" max="3584" width="9.140625" style="1" customWidth="1"/>
    <col min="3585" max="3585" width="12.00390625" style="1" customWidth="1"/>
    <col min="3586" max="3586" width="49.57421875" style="1" customWidth="1"/>
    <col min="3587" max="3597" width="9.140625" style="1" customWidth="1"/>
    <col min="3598" max="3598" width="16.140625" style="1" customWidth="1"/>
    <col min="3599" max="3599" width="25.7109375" style="1" customWidth="1"/>
    <col min="3600" max="3840" width="9.140625" style="1" customWidth="1"/>
    <col min="3841" max="3841" width="12.00390625" style="1" customWidth="1"/>
    <col min="3842" max="3842" width="49.57421875" style="1" customWidth="1"/>
    <col min="3843" max="3853" width="9.140625" style="1" customWidth="1"/>
    <col min="3854" max="3854" width="16.140625" style="1" customWidth="1"/>
    <col min="3855" max="3855" width="25.7109375" style="1" customWidth="1"/>
    <col min="3856" max="4096" width="9.140625" style="1" customWidth="1"/>
    <col min="4097" max="4097" width="12.00390625" style="1" customWidth="1"/>
    <col min="4098" max="4098" width="49.57421875" style="1" customWidth="1"/>
    <col min="4099" max="4109" width="9.140625" style="1" customWidth="1"/>
    <col min="4110" max="4110" width="16.140625" style="1" customWidth="1"/>
    <col min="4111" max="4111" width="25.7109375" style="1" customWidth="1"/>
    <col min="4112" max="4352" width="9.140625" style="1" customWidth="1"/>
    <col min="4353" max="4353" width="12.00390625" style="1" customWidth="1"/>
    <col min="4354" max="4354" width="49.57421875" style="1" customWidth="1"/>
    <col min="4355" max="4365" width="9.140625" style="1" customWidth="1"/>
    <col min="4366" max="4366" width="16.140625" style="1" customWidth="1"/>
    <col min="4367" max="4367" width="25.7109375" style="1" customWidth="1"/>
    <col min="4368" max="4608" width="9.140625" style="1" customWidth="1"/>
    <col min="4609" max="4609" width="12.00390625" style="1" customWidth="1"/>
    <col min="4610" max="4610" width="49.57421875" style="1" customWidth="1"/>
    <col min="4611" max="4621" width="9.140625" style="1" customWidth="1"/>
    <col min="4622" max="4622" width="16.140625" style="1" customWidth="1"/>
    <col min="4623" max="4623" width="25.7109375" style="1" customWidth="1"/>
    <col min="4624" max="4864" width="9.140625" style="1" customWidth="1"/>
    <col min="4865" max="4865" width="12.00390625" style="1" customWidth="1"/>
    <col min="4866" max="4866" width="49.57421875" style="1" customWidth="1"/>
    <col min="4867" max="4877" width="9.140625" style="1" customWidth="1"/>
    <col min="4878" max="4878" width="16.140625" style="1" customWidth="1"/>
    <col min="4879" max="4879" width="25.7109375" style="1" customWidth="1"/>
    <col min="4880" max="5120" width="9.140625" style="1" customWidth="1"/>
    <col min="5121" max="5121" width="12.00390625" style="1" customWidth="1"/>
    <col min="5122" max="5122" width="49.57421875" style="1" customWidth="1"/>
    <col min="5123" max="5133" width="9.140625" style="1" customWidth="1"/>
    <col min="5134" max="5134" width="16.140625" style="1" customWidth="1"/>
    <col min="5135" max="5135" width="25.7109375" style="1" customWidth="1"/>
    <col min="5136" max="5376" width="9.140625" style="1" customWidth="1"/>
    <col min="5377" max="5377" width="12.00390625" style="1" customWidth="1"/>
    <col min="5378" max="5378" width="49.57421875" style="1" customWidth="1"/>
    <col min="5379" max="5389" width="9.140625" style="1" customWidth="1"/>
    <col min="5390" max="5390" width="16.140625" style="1" customWidth="1"/>
    <col min="5391" max="5391" width="25.7109375" style="1" customWidth="1"/>
    <col min="5392" max="5632" width="9.140625" style="1" customWidth="1"/>
    <col min="5633" max="5633" width="12.00390625" style="1" customWidth="1"/>
    <col min="5634" max="5634" width="49.57421875" style="1" customWidth="1"/>
    <col min="5635" max="5645" width="9.140625" style="1" customWidth="1"/>
    <col min="5646" max="5646" width="16.140625" style="1" customWidth="1"/>
    <col min="5647" max="5647" width="25.7109375" style="1" customWidth="1"/>
    <col min="5648" max="5888" width="9.140625" style="1" customWidth="1"/>
    <col min="5889" max="5889" width="12.00390625" style="1" customWidth="1"/>
    <col min="5890" max="5890" width="49.57421875" style="1" customWidth="1"/>
    <col min="5891" max="5901" width="9.140625" style="1" customWidth="1"/>
    <col min="5902" max="5902" width="16.140625" style="1" customWidth="1"/>
    <col min="5903" max="5903" width="25.7109375" style="1" customWidth="1"/>
    <col min="5904" max="6144" width="9.140625" style="1" customWidth="1"/>
    <col min="6145" max="6145" width="12.00390625" style="1" customWidth="1"/>
    <col min="6146" max="6146" width="49.57421875" style="1" customWidth="1"/>
    <col min="6147" max="6157" width="9.140625" style="1" customWidth="1"/>
    <col min="6158" max="6158" width="16.140625" style="1" customWidth="1"/>
    <col min="6159" max="6159" width="25.7109375" style="1" customWidth="1"/>
    <col min="6160" max="6400" width="9.140625" style="1" customWidth="1"/>
    <col min="6401" max="6401" width="12.00390625" style="1" customWidth="1"/>
    <col min="6402" max="6402" width="49.57421875" style="1" customWidth="1"/>
    <col min="6403" max="6413" width="9.140625" style="1" customWidth="1"/>
    <col min="6414" max="6414" width="16.140625" style="1" customWidth="1"/>
    <col min="6415" max="6415" width="25.7109375" style="1" customWidth="1"/>
    <col min="6416" max="6656" width="9.140625" style="1" customWidth="1"/>
    <col min="6657" max="6657" width="12.00390625" style="1" customWidth="1"/>
    <col min="6658" max="6658" width="49.57421875" style="1" customWidth="1"/>
    <col min="6659" max="6669" width="9.140625" style="1" customWidth="1"/>
    <col min="6670" max="6670" width="16.140625" style="1" customWidth="1"/>
    <col min="6671" max="6671" width="25.7109375" style="1" customWidth="1"/>
    <col min="6672" max="6912" width="9.140625" style="1" customWidth="1"/>
    <col min="6913" max="6913" width="12.00390625" style="1" customWidth="1"/>
    <col min="6914" max="6914" width="49.57421875" style="1" customWidth="1"/>
    <col min="6915" max="6925" width="9.140625" style="1" customWidth="1"/>
    <col min="6926" max="6926" width="16.140625" style="1" customWidth="1"/>
    <col min="6927" max="6927" width="25.7109375" style="1" customWidth="1"/>
    <col min="6928" max="7168" width="9.140625" style="1" customWidth="1"/>
    <col min="7169" max="7169" width="12.00390625" style="1" customWidth="1"/>
    <col min="7170" max="7170" width="49.57421875" style="1" customWidth="1"/>
    <col min="7171" max="7181" width="9.140625" style="1" customWidth="1"/>
    <col min="7182" max="7182" width="16.140625" style="1" customWidth="1"/>
    <col min="7183" max="7183" width="25.7109375" style="1" customWidth="1"/>
    <col min="7184" max="7424" width="9.140625" style="1" customWidth="1"/>
    <col min="7425" max="7425" width="12.00390625" style="1" customWidth="1"/>
    <col min="7426" max="7426" width="49.57421875" style="1" customWidth="1"/>
    <col min="7427" max="7437" width="9.140625" style="1" customWidth="1"/>
    <col min="7438" max="7438" width="16.140625" style="1" customWidth="1"/>
    <col min="7439" max="7439" width="25.7109375" style="1" customWidth="1"/>
    <col min="7440" max="7680" width="9.140625" style="1" customWidth="1"/>
    <col min="7681" max="7681" width="12.00390625" style="1" customWidth="1"/>
    <col min="7682" max="7682" width="49.57421875" style="1" customWidth="1"/>
    <col min="7683" max="7693" width="9.140625" style="1" customWidth="1"/>
    <col min="7694" max="7694" width="16.140625" style="1" customWidth="1"/>
    <col min="7695" max="7695" width="25.7109375" style="1" customWidth="1"/>
    <col min="7696" max="7936" width="9.140625" style="1" customWidth="1"/>
    <col min="7937" max="7937" width="12.00390625" style="1" customWidth="1"/>
    <col min="7938" max="7938" width="49.57421875" style="1" customWidth="1"/>
    <col min="7939" max="7949" width="9.140625" style="1" customWidth="1"/>
    <col min="7950" max="7950" width="16.140625" style="1" customWidth="1"/>
    <col min="7951" max="7951" width="25.7109375" style="1" customWidth="1"/>
    <col min="7952" max="8192" width="9.140625" style="1" customWidth="1"/>
    <col min="8193" max="8193" width="12.00390625" style="1" customWidth="1"/>
    <col min="8194" max="8194" width="49.57421875" style="1" customWidth="1"/>
    <col min="8195" max="8205" width="9.140625" style="1" customWidth="1"/>
    <col min="8206" max="8206" width="16.140625" style="1" customWidth="1"/>
    <col min="8207" max="8207" width="25.7109375" style="1" customWidth="1"/>
    <col min="8208" max="8448" width="9.140625" style="1" customWidth="1"/>
    <col min="8449" max="8449" width="12.00390625" style="1" customWidth="1"/>
    <col min="8450" max="8450" width="49.57421875" style="1" customWidth="1"/>
    <col min="8451" max="8461" width="9.140625" style="1" customWidth="1"/>
    <col min="8462" max="8462" width="16.140625" style="1" customWidth="1"/>
    <col min="8463" max="8463" width="25.7109375" style="1" customWidth="1"/>
    <col min="8464" max="8704" width="9.140625" style="1" customWidth="1"/>
    <col min="8705" max="8705" width="12.00390625" style="1" customWidth="1"/>
    <col min="8706" max="8706" width="49.57421875" style="1" customWidth="1"/>
    <col min="8707" max="8717" width="9.140625" style="1" customWidth="1"/>
    <col min="8718" max="8718" width="16.140625" style="1" customWidth="1"/>
    <col min="8719" max="8719" width="25.7109375" style="1" customWidth="1"/>
    <col min="8720" max="8960" width="9.140625" style="1" customWidth="1"/>
    <col min="8961" max="8961" width="12.00390625" style="1" customWidth="1"/>
    <col min="8962" max="8962" width="49.57421875" style="1" customWidth="1"/>
    <col min="8963" max="8973" width="9.140625" style="1" customWidth="1"/>
    <col min="8974" max="8974" width="16.140625" style="1" customWidth="1"/>
    <col min="8975" max="8975" width="25.7109375" style="1" customWidth="1"/>
    <col min="8976" max="9216" width="9.140625" style="1" customWidth="1"/>
    <col min="9217" max="9217" width="12.00390625" style="1" customWidth="1"/>
    <col min="9218" max="9218" width="49.57421875" style="1" customWidth="1"/>
    <col min="9219" max="9229" width="9.140625" style="1" customWidth="1"/>
    <col min="9230" max="9230" width="16.140625" style="1" customWidth="1"/>
    <col min="9231" max="9231" width="25.7109375" style="1" customWidth="1"/>
    <col min="9232" max="9472" width="9.140625" style="1" customWidth="1"/>
    <col min="9473" max="9473" width="12.00390625" style="1" customWidth="1"/>
    <col min="9474" max="9474" width="49.57421875" style="1" customWidth="1"/>
    <col min="9475" max="9485" width="9.140625" style="1" customWidth="1"/>
    <col min="9486" max="9486" width="16.140625" style="1" customWidth="1"/>
    <col min="9487" max="9487" width="25.7109375" style="1" customWidth="1"/>
    <col min="9488" max="9728" width="9.140625" style="1" customWidth="1"/>
    <col min="9729" max="9729" width="12.00390625" style="1" customWidth="1"/>
    <col min="9730" max="9730" width="49.57421875" style="1" customWidth="1"/>
    <col min="9731" max="9741" width="9.140625" style="1" customWidth="1"/>
    <col min="9742" max="9742" width="16.140625" style="1" customWidth="1"/>
    <col min="9743" max="9743" width="25.7109375" style="1" customWidth="1"/>
    <col min="9744" max="9984" width="9.140625" style="1" customWidth="1"/>
    <col min="9985" max="9985" width="12.00390625" style="1" customWidth="1"/>
    <col min="9986" max="9986" width="49.57421875" style="1" customWidth="1"/>
    <col min="9987" max="9997" width="9.140625" style="1" customWidth="1"/>
    <col min="9998" max="9998" width="16.140625" style="1" customWidth="1"/>
    <col min="9999" max="9999" width="25.7109375" style="1" customWidth="1"/>
    <col min="10000" max="10240" width="9.140625" style="1" customWidth="1"/>
    <col min="10241" max="10241" width="12.00390625" style="1" customWidth="1"/>
    <col min="10242" max="10242" width="49.57421875" style="1" customWidth="1"/>
    <col min="10243" max="10253" width="9.140625" style="1" customWidth="1"/>
    <col min="10254" max="10254" width="16.140625" style="1" customWidth="1"/>
    <col min="10255" max="10255" width="25.7109375" style="1" customWidth="1"/>
    <col min="10256" max="10496" width="9.140625" style="1" customWidth="1"/>
    <col min="10497" max="10497" width="12.00390625" style="1" customWidth="1"/>
    <col min="10498" max="10498" width="49.57421875" style="1" customWidth="1"/>
    <col min="10499" max="10509" width="9.140625" style="1" customWidth="1"/>
    <col min="10510" max="10510" width="16.140625" style="1" customWidth="1"/>
    <col min="10511" max="10511" width="25.7109375" style="1" customWidth="1"/>
    <col min="10512" max="10752" width="9.140625" style="1" customWidth="1"/>
    <col min="10753" max="10753" width="12.00390625" style="1" customWidth="1"/>
    <col min="10754" max="10754" width="49.57421875" style="1" customWidth="1"/>
    <col min="10755" max="10765" width="9.140625" style="1" customWidth="1"/>
    <col min="10766" max="10766" width="16.140625" style="1" customWidth="1"/>
    <col min="10767" max="10767" width="25.7109375" style="1" customWidth="1"/>
    <col min="10768" max="11008" width="9.140625" style="1" customWidth="1"/>
    <col min="11009" max="11009" width="12.00390625" style="1" customWidth="1"/>
    <col min="11010" max="11010" width="49.57421875" style="1" customWidth="1"/>
    <col min="11011" max="11021" width="9.140625" style="1" customWidth="1"/>
    <col min="11022" max="11022" width="16.140625" style="1" customWidth="1"/>
    <col min="11023" max="11023" width="25.7109375" style="1" customWidth="1"/>
    <col min="11024" max="11264" width="9.140625" style="1" customWidth="1"/>
    <col min="11265" max="11265" width="12.00390625" style="1" customWidth="1"/>
    <col min="11266" max="11266" width="49.57421875" style="1" customWidth="1"/>
    <col min="11267" max="11277" width="9.140625" style="1" customWidth="1"/>
    <col min="11278" max="11278" width="16.140625" style="1" customWidth="1"/>
    <col min="11279" max="11279" width="25.7109375" style="1" customWidth="1"/>
    <col min="11280" max="11520" width="9.140625" style="1" customWidth="1"/>
    <col min="11521" max="11521" width="12.00390625" style="1" customWidth="1"/>
    <col min="11522" max="11522" width="49.57421875" style="1" customWidth="1"/>
    <col min="11523" max="11533" width="9.140625" style="1" customWidth="1"/>
    <col min="11534" max="11534" width="16.140625" style="1" customWidth="1"/>
    <col min="11535" max="11535" width="25.7109375" style="1" customWidth="1"/>
    <col min="11536" max="11776" width="9.140625" style="1" customWidth="1"/>
    <col min="11777" max="11777" width="12.00390625" style="1" customWidth="1"/>
    <col min="11778" max="11778" width="49.57421875" style="1" customWidth="1"/>
    <col min="11779" max="11789" width="9.140625" style="1" customWidth="1"/>
    <col min="11790" max="11790" width="16.140625" style="1" customWidth="1"/>
    <col min="11791" max="11791" width="25.7109375" style="1" customWidth="1"/>
    <col min="11792" max="12032" width="9.140625" style="1" customWidth="1"/>
    <col min="12033" max="12033" width="12.00390625" style="1" customWidth="1"/>
    <col min="12034" max="12034" width="49.57421875" style="1" customWidth="1"/>
    <col min="12035" max="12045" width="9.140625" style="1" customWidth="1"/>
    <col min="12046" max="12046" width="16.140625" style="1" customWidth="1"/>
    <col min="12047" max="12047" width="25.7109375" style="1" customWidth="1"/>
    <col min="12048" max="12288" width="9.140625" style="1" customWidth="1"/>
    <col min="12289" max="12289" width="12.00390625" style="1" customWidth="1"/>
    <col min="12290" max="12290" width="49.57421875" style="1" customWidth="1"/>
    <col min="12291" max="12301" width="9.140625" style="1" customWidth="1"/>
    <col min="12302" max="12302" width="16.140625" style="1" customWidth="1"/>
    <col min="12303" max="12303" width="25.7109375" style="1" customWidth="1"/>
    <col min="12304" max="12544" width="9.140625" style="1" customWidth="1"/>
    <col min="12545" max="12545" width="12.00390625" style="1" customWidth="1"/>
    <col min="12546" max="12546" width="49.57421875" style="1" customWidth="1"/>
    <col min="12547" max="12557" width="9.140625" style="1" customWidth="1"/>
    <col min="12558" max="12558" width="16.140625" style="1" customWidth="1"/>
    <col min="12559" max="12559" width="25.7109375" style="1" customWidth="1"/>
    <col min="12560" max="12800" width="9.140625" style="1" customWidth="1"/>
    <col min="12801" max="12801" width="12.00390625" style="1" customWidth="1"/>
    <col min="12802" max="12802" width="49.57421875" style="1" customWidth="1"/>
    <col min="12803" max="12813" width="9.140625" style="1" customWidth="1"/>
    <col min="12814" max="12814" width="16.140625" style="1" customWidth="1"/>
    <col min="12815" max="12815" width="25.7109375" style="1" customWidth="1"/>
    <col min="12816" max="13056" width="9.140625" style="1" customWidth="1"/>
    <col min="13057" max="13057" width="12.00390625" style="1" customWidth="1"/>
    <col min="13058" max="13058" width="49.57421875" style="1" customWidth="1"/>
    <col min="13059" max="13069" width="9.140625" style="1" customWidth="1"/>
    <col min="13070" max="13070" width="16.140625" style="1" customWidth="1"/>
    <col min="13071" max="13071" width="25.7109375" style="1" customWidth="1"/>
    <col min="13072" max="13312" width="9.140625" style="1" customWidth="1"/>
    <col min="13313" max="13313" width="12.00390625" style="1" customWidth="1"/>
    <col min="13314" max="13314" width="49.57421875" style="1" customWidth="1"/>
    <col min="13315" max="13325" width="9.140625" style="1" customWidth="1"/>
    <col min="13326" max="13326" width="16.140625" style="1" customWidth="1"/>
    <col min="13327" max="13327" width="25.7109375" style="1" customWidth="1"/>
    <col min="13328" max="13568" width="9.140625" style="1" customWidth="1"/>
    <col min="13569" max="13569" width="12.00390625" style="1" customWidth="1"/>
    <col min="13570" max="13570" width="49.57421875" style="1" customWidth="1"/>
    <col min="13571" max="13581" width="9.140625" style="1" customWidth="1"/>
    <col min="13582" max="13582" width="16.140625" style="1" customWidth="1"/>
    <col min="13583" max="13583" width="25.7109375" style="1" customWidth="1"/>
    <col min="13584" max="13824" width="9.140625" style="1" customWidth="1"/>
    <col min="13825" max="13825" width="12.00390625" style="1" customWidth="1"/>
    <col min="13826" max="13826" width="49.57421875" style="1" customWidth="1"/>
    <col min="13827" max="13837" width="9.140625" style="1" customWidth="1"/>
    <col min="13838" max="13838" width="16.140625" style="1" customWidth="1"/>
    <col min="13839" max="13839" width="25.7109375" style="1" customWidth="1"/>
    <col min="13840" max="14080" width="9.140625" style="1" customWidth="1"/>
    <col min="14081" max="14081" width="12.00390625" style="1" customWidth="1"/>
    <col min="14082" max="14082" width="49.57421875" style="1" customWidth="1"/>
    <col min="14083" max="14093" width="9.140625" style="1" customWidth="1"/>
    <col min="14094" max="14094" width="16.140625" style="1" customWidth="1"/>
    <col min="14095" max="14095" width="25.7109375" style="1" customWidth="1"/>
    <col min="14096" max="14336" width="9.140625" style="1" customWidth="1"/>
    <col min="14337" max="14337" width="12.00390625" style="1" customWidth="1"/>
    <col min="14338" max="14338" width="49.57421875" style="1" customWidth="1"/>
    <col min="14339" max="14349" width="9.140625" style="1" customWidth="1"/>
    <col min="14350" max="14350" width="16.140625" style="1" customWidth="1"/>
    <col min="14351" max="14351" width="25.7109375" style="1" customWidth="1"/>
    <col min="14352" max="14592" width="9.140625" style="1" customWidth="1"/>
    <col min="14593" max="14593" width="12.00390625" style="1" customWidth="1"/>
    <col min="14594" max="14594" width="49.57421875" style="1" customWidth="1"/>
    <col min="14595" max="14605" width="9.140625" style="1" customWidth="1"/>
    <col min="14606" max="14606" width="16.140625" style="1" customWidth="1"/>
    <col min="14607" max="14607" width="25.7109375" style="1" customWidth="1"/>
    <col min="14608" max="14848" width="9.140625" style="1" customWidth="1"/>
    <col min="14849" max="14849" width="12.00390625" style="1" customWidth="1"/>
    <col min="14850" max="14850" width="49.57421875" style="1" customWidth="1"/>
    <col min="14851" max="14861" width="9.140625" style="1" customWidth="1"/>
    <col min="14862" max="14862" width="16.140625" style="1" customWidth="1"/>
    <col min="14863" max="14863" width="25.7109375" style="1" customWidth="1"/>
    <col min="14864" max="15104" width="9.140625" style="1" customWidth="1"/>
    <col min="15105" max="15105" width="12.00390625" style="1" customWidth="1"/>
    <col min="15106" max="15106" width="49.57421875" style="1" customWidth="1"/>
    <col min="15107" max="15117" width="9.140625" style="1" customWidth="1"/>
    <col min="15118" max="15118" width="16.140625" style="1" customWidth="1"/>
    <col min="15119" max="15119" width="25.7109375" style="1" customWidth="1"/>
    <col min="15120" max="15360" width="9.140625" style="1" customWidth="1"/>
    <col min="15361" max="15361" width="12.00390625" style="1" customWidth="1"/>
    <col min="15362" max="15362" width="49.57421875" style="1" customWidth="1"/>
    <col min="15363" max="15373" width="9.140625" style="1" customWidth="1"/>
    <col min="15374" max="15374" width="16.140625" style="1" customWidth="1"/>
    <col min="15375" max="15375" width="25.7109375" style="1" customWidth="1"/>
    <col min="15376" max="15616" width="9.140625" style="1" customWidth="1"/>
    <col min="15617" max="15617" width="12.00390625" style="1" customWidth="1"/>
    <col min="15618" max="15618" width="49.57421875" style="1" customWidth="1"/>
    <col min="15619" max="15629" width="9.140625" style="1" customWidth="1"/>
    <col min="15630" max="15630" width="16.140625" style="1" customWidth="1"/>
    <col min="15631" max="15631" width="25.7109375" style="1" customWidth="1"/>
    <col min="15632" max="15872" width="9.140625" style="1" customWidth="1"/>
    <col min="15873" max="15873" width="12.00390625" style="1" customWidth="1"/>
    <col min="15874" max="15874" width="49.57421875" style="1" customWidth="1"/>
    <col min="15875" max="15885" width="9.140625" style="1" customWidth="1"/>
    <col min="15886" max="15886" width="16.140625" style="1" customWidth="1"/>
    <col min="15887" max="15887" width="25.7109375" style="1" customWidth="1"/>
    <col min="15888" max="16128" width="9.140625" style="1" customWidth="1"/>
    <col min="16129" max="16129" width="12.00390625" style="1" customWidth="1"/>
    <col min="16130" max="16130" width="49.57421875" style="1" customWidth="1"/>
    <col min="16131" max="16141" width="9.140625" style="1" customWidth="1"/>
    <col min="16142" max="16142" width="16.140625" style="1" customWidth="1"/>
    <col min="16143" max="16143" width="25.7109375" style="1" customWidth="1"/>
    <col min="16144" max="16384" width="9.140625" style="1" customWidth="1"/>
  </cols>
  <sheetData>
    <row r="1" spans="1:12" ht="24.75" customHeight="1">
      <c r="A1" s="84" t="s">
        <v>10</v>
      </c>
      <c r="B1" s="72"/>
      <c r="C1" s="72"/>
      <c r="D1" s="72"/>
      <c r="E1" s="72"/>
      <c r="F1" s="72"/>
      <c r="G1" s="72"/>
      <c r="H1" s="72"/>
      <c r="I1" s="72"/>
      <c r="J1" s="72"/>
      <c r="K1" s="85"/>
      <c r="L1" s="85"/>
    </row>
    <row r="2" spans="1:12" ht="19.5" customHeight="1" thickBot="1">
      <c r="A2" s="10"/>
      <c r="C2" s="11"/>
      <c r="D2" s="12"/>
      <c r="E2" s="13"/>
      <c r="F2" s="14"/>
      <c r="G2" s="13"/>
      <c r="H2" s="13"/>
      <c r="I2" s="13"/>
      <c r="J2" s="12"/>
      <c r="K2" s="11"/>
      <c r="L2" s="12"/>
    </row>
    <row r="3" spans="1:18" ht="31.5" customHeight="1" thickBot="1">
      <c r="A3" s="15" t="s">
        <v>11</v>
      </c>
      <c r="B3" s="16" t="s">
        <v>12</v>
      </c>
      <c r="C3" s="86" t="s">
        <v>13</v>
      </c>
      <c r="D3" s="87"/>
      <c r="E3" s="86" t="s">
        <v>14</v>
      </c>
      <c r="F3" s="87"/>
      <c r="G3" s="86" t="s">
        <v>15</v>
      </c>
      <c r="H3" s="88"/>
      <c r="I3" s="88"/>
      <c r="J3" s="87"/>
      <c r="K3" s="86" t="s">
        <v>16</v>
      </c>
      <c r="L3" s="87"/>
      <c r="M3" s="17"/>
      <c r="N3" s="18" t="s">
        <v>17</v>
      </c>
      <c r="O3" s="18" t="s">
        <v>17</v>
      </c>
      <c r="P3" s="78" t="s">
        <v>18</v>
      </c>
      <c r="Q3" s="79"/>
      <c r="R3" s="80"/>
    </row>
    <row r="4" spans="1:18" ht="25.5" customHeight="1" thickBot="1">
      <c r="A4" s="19"/>
      <c r="B4" s="20"/>
      <c r="C4" s="21" t="s">
        <v>19</v>
      </c>
      <c r="D4" s="22" t="s">
        <v>20</v>
      </c>
      <c r="E4" s="23" t="s">
        <v>21</v>
      </c>
      <c r="F4" s="22" t="s">
        <v>20</v>
      </c>
      <c r="G4" s="24" t="s">
        <v>22</v>
      </c>
      <c r="H4" s="25" t="s">
        <v>23</v>
      </c>
      <c r="I4" s="24" t="s">
        <v>24</v>
      </c>
      <c r="J4" s="22" t="s">
        <v>20</v>
      </c>
      <c r="K4" s="23" t="s">
        <v>21</v>
      </c>
      <c r="L4" s="22" t="s">
        <v>20</v>
      </c>
      <c r="M4" s="17"/>
      <c r="N4" s="81" t="s">
        <v>25</v>
      </c>
      <c r="O4" s="81"/>
      <c r="P4" s="82" t="s">
        <v>25</v>
      </c>
      <c r="Q4" s="82"/>
      <c r="R4" s="82"/>
    </row>
    <row r="5" spans="1:18" ht="31.5">
      <c r="A5" s="83" t="s">
        <v>26</v>
      </c>
      <c r="B5" s="26" t="s">
        <v>27</v>
      </c>
      <c r="C5" s="27">
        <v>1</v>
      </c>
      <c r="D5" s="28">
        <f>100/$C$59</f>
        <v>1.8518518518518519</v>
      </c>
      <c r="E5" s="29"/>
      <c r="F5" s="30">
        <f>IF(E5&gt;=C5,D5,0)</f>
        <v>0</v>
      </c>
      <c r="G5" s="31"/>
      <c r="H5" s="31"/>
      <c r="I5" s="32">
        <f>G5+H5</f>
        <v>0</v>
      </c>
      <c r="J5" s="30">
        <f aca="true" t="shared" si="0" ref="J5:J58">L5-F5</f>
        <v>0</v>
      </c>
      <c r="K5" s="32">
        <f aca="true" t="shared" si="1" ref="K5:K58">E5+G5</f>
        <v>0</v>
      </c>
      <c r="L5" s="33">
        <f>IF(K5&gt;=C5,D5,0)</f>
        <v>0</v>
      </c>
      <c r="N5" s="34"/>
      <c r="O5" s="35"/>
      <c r="P5" s="89"/>
      <c r="Q5" s="90"/>
      <c r="R5" s="91"/>
    </row>
    <row r="6" spans="1:18" ht="15.75">
      <c r="A6" s="76"/>
      <c r="B6" s="36" t="s">
        <v>28</v>
      </c>
      <c r="C6" s="37">
        <v>1</v>
      </c>
      <c r="D6" s="38">
        <f aca="true" t="shared" si="2" ref="D6:D58">100/$C$59</f>
        <v>1.8518518518518519</v>
      </c>
      <c r="E6" s="39"/>
      <c r="F6" s="40">
        <f aca="true" t="shared" si="3" ref="F6:F58">IF(E6&gt;=C6,D6,0)</f>
        <v>0</v>
      </c>
      <c r="G6" s="41"/>
      <c r="H6" s="41"/>
      <c r="I6" s="42">
        <f aca="true" t="shared" si="4" ref="I6:I58">G6+H6</f>
        <v>0</v>
      </c>
      <c r="J6" s="40">
        <f t="shared" si="0"/>
        <v>0</v>
      </c>
      <c r="K6" s="42">
        <f t="shared" si="1"/>
        <v>0</v>
      </c>
      <c r="L6" s="43">
        <f aca="true" t="shared" si="5" ref="L6:L58">IF(K6&gt;=C6,D6,0)</f>
        <v>0</v>
      </c>
      <c r="N6" s="44"/>
      <c r="O6" s="45"/>
      <c r="P6" s="89"/>
      <c r="Q6" s="90"/>
      <c r="R6" s="91"/>
    </row>
    <row r="7" spans="1:18" ht="21" customHeight="1">
      <c r="A7" s="76"/>
      <c r="B7" s="36" t="s">
        <v>29</v>
      </c>
      <c r="C7" s="37">
        <v>1</v>
      </c>
      <c r="D7" s="38">
        <f t="shared" si="2"/>
        <v>1.8518518518518519</v>
      </c>
      <c r="E7" s="39"/>
      <c r="F7" s="40">
        <f t="shared" si="3"/>
        <v>0</v>
      </c>
      <c r="G7" s="41"/>
      <c r="H7" s="41"/>
      <c r="I7" s="42">
        <f t="shared" si="4"/>
        <v>0</v>
      </c>
      <c r="J7" s="40">
        <f t="shared" si="0"/>
        <v>0</v>
      </c>
      <c r="K7" s="42">
        <f t="shared" si="1"/>
        <v>0</v>
      </c>
      <c r="L7" s="43">
        <f t="shared" si="5"/>
        <v>0</v>
      </c>
      <c r="N7" s="44"/>
      <c r="O7" s="45"/>
      <c r="P7" s="89"/>
      <c r="Q7" s="90"/>
      <c r="R7" s="91"/>
    </row>
    <row r="8" spans="1:18" ht="15.75">
      <c r="A8" s="76"/>
      <c r="B8" s="36" t="s">
        <v>30</v>
      </c>
      <c r="C8" s="37">
        <v>2</v>
      </c>
      <c r="D8" s="38">
        <f t="shared" si="2"/>
        <v>1.8518518518518519</v>
      </c>
      <c r="E8" s="39"/>
      <c r="F8" s="40">
        <f>IF(E8&gt;=(C8-1),D8,0)</f>
        <v>0</v>
      </c>
      <c r="G8" s="41"/>
      <c r="H8" s="41"/>
      <c r="I8" s="42">
        <f t="shared" si="4"/>
        <v>0</v>
      </c>
      <c r="J8" s="40">
        <f>IF(K8&lt;2,0,F8)</f>
        <v>0</v>
      </c>
      <c r="K8" s="42">
        <f t="shared" si="1"/>
        <v>0</v>
      </c>
      <c r="L8" s="43">
        <f>IF(K8&gt;=(C8),D8,0)</f>
        <v>0</v>
      </c>
      <c r="N8" s="44"/>
      <c r="O8" s="45" t="str">
        <f>IF(H8&gt;E8,"Snižte počet ks u obnovy","")</f>
        <v/>
      </c>
      <c r="P8" s="89"/>
      <c r="Q8" s="90"/>
      <c r="R8" s="91"/>
    </row>
    <row r="9" spans="1:18" ht="16.5" customHeight="1">
      <c r="A9" s="76"/>
      <c r="B9" s="46" t="s">
        <v>31</v>
      </c>
      <c r="C9" s="47">
        <v>1</v>
      </c>
      <c r="D9" s="38">
        <f t="shared" si="2"/>
        <v>1.8518518518518519</v>
      </c>
      <c r="E9" s="39"/>
      <c r="F9" s="40">
        <f t="shared" si="3"/>
        <v>0</v>
      </c>
      <c r="G9" s="41"/>
      <c r="H9" s="41"/>
      <c r="I9" s="42">
        <f t="shared" si="4"/>
        <v>0</v>
      </c>
      <c r="J9" s="40">
        <f t="shared" si="0"/>
        <v>0</v>
      </c>
      <c r="K9" s="42">
        <f t="shared" si="1"/>
        <v>0</v>
      </c>
      <c r="L9" s="43">
        <f t="shared" si="5"/>
        <v>0</v>
      </c>
      <c r="N9" s="44"/>
      <c r="O9" s="45"/>
      <c r="P9" s="89"/>
      <c r="Q9" s="90"/>
      <c r="R9" s="91"/>
    </row>
    <row r="10" spans="1:18" ht="15.75">
      <c r="A10" s="76"/>
      <c r="B10" s="46" t="s">
        <v>32</v>
      </c>
      <c r="C10" s="47">
        <v>1</v>
      </c>
      <c r="D10" s="38">
        <f t="shared" si="2"/>
        <v>1.8518518518518519</v>
      </c>
      <c r="E10" s="39"/>
      <c r="F10" s="40">
        <f t="shared" si="3"/>
        <v>0</v>
      </c>
      <c r="G10" s="41"/>
      <c r="H10" s="41"/>
      <c r="I10" s="42">
        <f t="shared" si="4"/>
        <v>0</v>
      </c>
      <c r="J10" s="40">
        <f t="shared" si="0"/>
        <v>0</v>
      </c>
      <c r="K10" s="42">
        <f t="shared" si="1"/>
        <v>0</v>
      </c>
      <c r="L10" s="43">
        <f t="shared" si="5"/>
        <v>0</v>
      </c>
      <c r="N10" s="44"/>
      <c r="O10" s="45"/>
      <c r="P10" s="89"/>
      <c r="Q10" s="90"/>
      <c r="R10" s="91"/>
    </row>
    <row r="11" spans="1:18" ht="16.5" customHeight="1">
      <c r="A11" s="76"/>
      <c r="B11" s="46" t="s">
        <v>33</v>
      </c>
      <c r="C11" s="47">
        <v>1</v>
      </c>
      <c r="D11" s="38">
        <f t="shared" si="2"/>
        <v>1.8518518518518519</v>
      </c>
      <c r="E11" s="39"/>
      <c r="F11" s="40">
        <f t="shared" si="3"/>
        <v>0</v>
      </c>
      <c r="G11" s="41"/>
      <c r="H11" s="41"/>
      <c r="I11" s="42">
        <f t="shared" si="4"/>
        <v>0</v>
      </c>
      <c r="J11" s="40">
        <f t="shared" si="0"/>
        <v>0</v>
      </c>
      <c r="K11" s="42">
        <f t="shared" si="1"/>
        <v>0</v>
      </c>
      <c r="L11" s="43">
        <f t="shared" si="5"/>
        <v>0</v>
      </c>
      <c r="N11" s="44"/>
      <c r="O11" s="45"/>
      <c r="P11" s="89"/>
      <c r="Q11" s="90"/>
      <c r="R11" s="91"/>
    </row>
    <row r="12" spans="1:18" ht="16.5" customHeight="1">
      <c r="A12" s="76"/>
      <c r="B12" s="46" t="s">
        <v>34</v>
      </c>
      <c r="C12" s="47">
        <v>1</v>
      </c>
      <c r="D12" s="38">
        <f t="shared" si="2"/>
        <v>1.8518518518518519</v>
      </c>
      <c r="E12" s="39"/>
      <c r="F12" s="40">
        <f t="shared" si="3"/>
        <v>0</v>
      </c>
      <c r="G12" s="41"/>
      <c r="H12" s="41"/>
      <c r="I12" s="42">
        <f t="shared" si="4"/>
        <v>0</v>
      </c>
      <c r="J12" s="40">
        <f t="shared" si="0"/>
        <v>0</v>
      </c>
      <c r="K12" s="42">
        <f t="shared" si="1"/>
        <v>0</v>
      </c>
      <c r="L12" s="43">
        <f t="shared" si="5"/>
        <v>0</v>
      </c>
      <c r="N12" s="44"/>
      <c r="O12" s="45"/>
      <c r="P12" s="89"/>
      <c r="Q12" s="90"/>
      <c r="R12" s="91"/>
    </row>
    <row r="13" spans="1:18" ht="31.5">
      <c r="A13" s="76"/>
      <c r="B13" s="46" t="s">
        <v>35</v>
      </c>
      <c r="C13" s="47">
        <v>1</v>
      </c>
      <c r="D13" s="38">
        <f t="shared" si="2"/>
        <v>1.8518518518518519</v>
      </c>
      <c r="E13" s="39"/>
      <c r="F13" s="40">
        <f t="shared" si="3"/>
        <v>0</v>
      </c>
      <c r="G13" s="41"/>
      <c r="H13" s="41"/>
      <c r="I13" s="42">
        <f t="shared" si="4"/>
        <v>0</v>
      </c>
      <c r="J13" s="40">
        <f t="shared" si="0"/>
        <v>0</v>
      </c>
      <c r="K13" s="42">
        <f t="shared" si="1"/>
        <v>0</v>
      </c>
      <c r="L13" s="43">
        <f t="shared" si="5"/>
        <v>0</v>
      </c>
      <c r="N13" s="44"/>
      <c r="O13" s="45"/>
      <c r="P13" s="89"/>
      <c r="Q13" s="90"/>
      <c r="R13" s="91"/>
    </row>
    <row r="14" spans="1:18" ht="15.75">
      <c r="A14" s="76"/>
      <c r="B14" s="46" t="s">
        <v>36</v>
      </c>
      <c r="C14" s="47">
        <v>1</v>
      </c>
      <c r="D14" s="38">
        <f t="shared" si="2"/>
        <v>1.8518518518518519</v>
      </c>
      <c r="E14" s="39"/>
      <c r="F14" s="40">
        <f t="shared" si="3"/>
        <v>0</v>
      </c>
      <c r="G14" s="41"/>
      <c r="H14" s="41"/>
      <c r="I14" s="42">
        <f t="shared" si="4"/>
        <v>0</v>
      </c>
      <c r="J14" s="40">
        <f t="shared" si="0"/>
        <v>0</v>
      </c>
      <c r="K14" s="42">
        <f t="shared" si="1"/>
        <v>0</v>
      </c>
      <c r="L14" s="43">
        <f t="shared" si="5"/>
        <v>0</v>
      </c>
      <c r="N14" s="44"/>
      <c r="O14" s="45"/>
      <c r="P14" s="89"/>
      <c r="Q14" s="90"/>
      <c r="R14" s="91"/>
    </row>
    <row r="15" spans="1:18" ht="15.75">
      <c r="A15" s="76"/>
      <c r="B15" s="46" t="s">
        <v>37</v>
      </c>
      <c r="C15" s="47">
        <v>1</v>
      </c>
      <c r="D15" s="38">
        <f t="shared" si="2"/>
        <v>1.8518518518518519</v>
      </c>
      <c r="E15" s="39"/>
      <c r="F15" s="40">
        <f t="shared" si="3"/>
        <v>0</v>
      </c>
      <c r="G15" s="41"/>
      <c r="H15" s="41"/>
      <c r="I15" s="42">
        <f t="shared" si="4"/>
        <v>0</v>
      </c>
      <c r="J15" s="40">
        <f t="shared" si="0"/>
        <v>0</v>
      </c>
      <c r="K15" s="42">
        <f t="shared" si="1"/>
        <v>0</v>
      </c>
      <c r="L15" s="43">
        <f t="shared" si="5"/>
        <v>0</v>
      </c>
      <c r="N15" s="44"/>
      <c r="O15" s="45"/>
      <c r="P15" s="89"/>
      <c r="Q15" s="90"/>
      <c r="R15" s="91"/>
    </row>
    <row r="16" spans="1:18" ht="15.75">
      <c r="A16" s="76"/>
      <c r="B16" s="46" t="s">
        <v>38</v>
      </c>
      <c r="C16" s="47">
        <v>1</v>
      </c>
      <c r="D16" s="38">
        <f t="shared" si="2"/>
        <v>1.8518518518518519</v>
      </c>
      <c r="E16" s="39"/>
      <c r="F16" s="40">
        <f t="shared" si="3"/>
        <v>0</v>
      </c>
      <c r="G16" s="41"/>
      <c r="H16" s="41"/>
      <c r="I16" s="42">
        <f t="shared" si="4"/>
        <v>0</v>
      </c>
      <c r="J16" s="40">
        <f t="shared" si="0"/>
        <v>0</v>
      </c>
      <c r="K16" s="42">
        <f t="shared" si="1"/>
        <v>0</v>
      </c>
      <c r="L16" s="43">
        <f t="shared" si="5"/>
        <v>0</v>
      </c>
      <c r="N16" s="44"/>
      <c r="O16" s="45"/>
      <c r="P16" s="89"/>
      <c r="Q16" s="90"/>
      <c r="R16" s="91"/>
    </row>
    <row r="17" spans="1:18" ht="15.75">
      <c r="A17" s="77"/>
      <c r="B17" s="46" t="s">
        <v>39</v>
      </c>
      <c r="C17" s="47">
        <v>1</v>
      </c>
      <c r="D17" s="38">
        <f t="shared" si="2"/>
        <v>1.8518518518518519</v>
      </c>
      <c r="E17" s="39"/>
      <c r="F17" s="40">
        <f t="shared" si="3"/>
        <v>0</v>
      </c>
      <c r="G17" s="41"/>
      <c r="H17" s="41"/>
      <c r="I17" s="42">
        <f t="shared" si="4"/>
        <v>0</v>
      </c>
      <c r="J17" s="40">
        <f t="shared" si="0"/>
        <v>0</v>
      </c>
      <c r="K17" s="42">
        <f t="shared" si="1"/>
        <v>0</v>
      </c>
      <c r="L17" s="43">
        <f t="shared" si="5"/>
        <v>0</v>
      </c>
      <c r="N17" s="44"/>
      <c r="O17" s="45"/>
      <c r="P17" s="89"/>
      <c r="Q17" s="90"/>
      <c r="R17" s="91"/>
    </row>
    <row r="18" spans="1:18" ht="16.5" customHeight="1">
      <c r="A18" s="73" t="s">
        <v>40</v>
      </c>
      <c r="B18" s="46" t="s">
        <v>41</v>
      </c>
      <c r="C18" s="47">
        <v>1</v>
      </c>
      <c r="D18" s="38">
        <f t="shared" si="2"/>
        <v>1.8518518518518519</v>
      </c>
      <c r="E18" s="39"/>
      <c r="F18" s="40">
        <f t="shared" si="3"/>
        <v>0</v>
      </c>
      <c r="G18" s="41"/>
      <c r="H18" s="41"/>
      <c r="I18" s="42">
        <f t="shared" si="4"/>
        <v>0</v>
      </c>
      <c r="J18" s="40">
        <f t="shared" si="0"/>
        <v>0</v>
      </c>
      <c r="K18" s="42">
        <f t="shared" si="1"/>
        <v>0</v>
      </c>
      <c r="L18" s="43">
        <f t="shared" si="5"/>
        <v>0</v>
      </c>
      <c r="N18" s="44"/>
      <c r="O18" s="45"/>
      <c r="P18" s="89"/>
      <c r="Q18" s="90"/>
      <c r="R18" s="91"/>
    </row>
    <row r="19" spans="1:18" ht="31.5">
      <c r="A19" s="76"/>
      <c r="B19" s="46" t="s">
        <v>42</v>
      </c>
      <c r="C19" s="47">
        <v>1</v>
      </c>
      <c r="D19" s="38">
        <f t="shared" si="2"/>
        <v>1.8518518518518519</v>
      </c>
      <c r="E19" s="39"/>
      <c r="F19" s="40">
        <f t="shared" si="3"/>
        <v>0</v>
      </c>
      <c r="G19" s="41"/>
      <c r="H19" s="41"/>
      <c r="I19" s="42">
        <f t="shared" si="4"/>
        <v>0</v>
      </c>
      <c r="J19" s="40">
        <f t="shared" si="0"/>
        <v>0</v>
      </c>
      <c r="K19" s="42">
        <f t="shared" si="1"/>
        <v>0</v>
      </c>
      <c r="L19" s="43">
        <f t="shared" si="5"/>
        <v>0</v>
      </c>
      <c r="N19" s="44"/>
      <c r="O19" s="45"/>
      <c r="P19" s="89"/>
      <c r="Q19" s="90"/>
      <c r="R19" s="91"/>
    </row>
    <row r="20" spans="1:18" ht="32.25" customHeight="1">
      <c r="A20" s="76"/>
      <c r="B20" s="46" t="s">
        <v>43</v>
      </c>
      <c r="C20" s="47">
        <v>1</v>
      </c>
      <c r="D20" s="38">
        <f t="shared" si="2"/>
        <v>1.8518518518518519</v>
      </c>
      <c r="E20" s="39"/>
      <c r="F20" s="40">
        <f t="shared" si="3"/>
        <v>0</v>
      </c>
      <c r="G20" s="41"/>
      <c r="H20" s="41"/>
      <c r="I20" s="42">
        <f t="shared" si="4"/>
        <v>0</v>
      </c>
      <c r="J20" s="40">
        <f t="shared" si="0"/>
        <v>0</v>
      </c>
      <c r="K20" s="42">
        <f t="shared" si="1"/>
        <v>0</v>
      </c>
      <c r="L20" s="43">
        <f t="shared" si="5"/>
        <v>0</v>
      </c>
      <c r="N20" s="44"/>
      <c r="O20" s="45"/>
      <c r="P20" s="89"/>
      <c r="Q20" s="90"/>
      <c r="R20" s="91"/>
    </row>
    <row r="21" spans="1:18" ht="16.5" customHeight="1">
      <c r="A21" s="76"/>
      <c r="B21" s="46" t="s">
        <v>44</v>
      </c>
      <c r="C21" s="47">
        <v>1</v>
      </c>
      <c r="D21" s="38">
        <f t="shared" si="2"/>
        <v>1.8518518518518519</v>
      </c>
      <c r="E21" s="39"/>
      <c r="F21" s="40">
        <f t="shared" si="3"/>
        <v>0</v>
      </c>
      <c r="G21" s="41"/>
      <c r="H21" s="41"/>
      <c r="I21" s="42">
        <f t="shared" si="4"/>
        <v>0</v>
      </c>
      <c r="J21" s="40">
        <f t="shared" si="0"/>
        <v>0</v>
      </c>
      <c r="K21" s="42">
        <f t="shared" si="1"/>
        <v>0</v>
      </c>
      <c r="L21" s="43">
        <f t="shared" si="5"/>
        <v>0</v>
      </c>
      <c r="N21" s="44"/>
      <c r="O21" s="45"/>
      <c r="P21" s="89"/>
      <c r="Q21" s="90"/>
      <c r="R21" s="91"/>
    </row>
    <row r="22" spans="1:18" ht="16.5" customHeight="1">
      <c r="A22" s="76"/>
      <c r="B22" s="46" t="s">
        <v>45</v>
      </c>
      <c r="C22" s="47">
        <v>1</v>
      </c>
      <c r="D22" s="38">
        <f t="shared" si="2"/>
        <v>1.8518518518518519</v>
      </c>
      <c r="E22" s="39"/>
      <c r="F22" s="40">
        <f t="shared" si="3"/>
        <v>0</v>
      </c>
      <c r="G22" s="41"/>
      <c r="H22" s="41"/>
      <c r="I22" s="42">
        <f t="shared" si="4"/>
        <v>0</v>
      </c>
      <c r="J22" s="40">
        <f t="shared" si="0"/>
        <v>0</v>
      </c>
      <c r="K22" s="42">
        <f t="shared" si="1"/>
        <v>0</v>
      </c>
      <c r="L22" s="43">
        <f t="shared" si="5"/>
        <v>0</v>
      </c>
      <c r="N22" s="44"/>
      <c r="O22" s="45"/>
      <c r="P22" s="89"/>
      <c r="Q22" s="90"/>
      <c r="R22" s="91"/>
    </row>
    <row r="23" spans="1:18" ht="16.5" customHeight="1">
      <c r="A23" s="76"/>
      <c r="B23" s="46" t="s">
        <v>46</v>
      </c>
      <c r="C23" s="47">
        <v>1</v>
      </c>
      <c r="D23" s="38">
        <f t="shared" si="2"/>
        <v>1.8518518518518519</v>
      </c>
      <c r="E23" s="39"/>
      <c r="F23" s="40">
        <f t="shared" si="3"/>
        <v>0</v>
      </c>
      <c r="G23" s="41"/>
      <c r="H23" s="41"/>
      <c r="I23" s="42">
        <f t="shared" si="4"/>
        <v>0</v>
      </c>
      <c r="J23" s="40">
        <f t="shared" si="0"/>
        <v>0</v>
      </c>
      <c r="K23" s="42">
        <f t="shared" si="1"/>
        <v>0</v>
      </c>
      <c r="L23" s="43">
        <f t="shared" si="5"/>
        <v>0</v>
      </c>
      <c r="N23" s="44"/>
      <c r="O23" s="45"/>
      <c r="P23" s="89"/>
      <c r="Q23" s="90"/>
      <c r="R23" s="91"/>
    </row>
    <row r="24" spans="1:18" ht="16.5" customHeight="1">
      <c r="A24" s="76"/>
      <c r="B24" s="46" t="s">
        <v>47</v>
      </c>
      <c r="C24" s="47">
        <v>1</v>
      </c>
      <c r="D24" s="38">
        <f t="shared" si="2"/>
        <v>1.8518518518518519</v>
      </c>
      <c r="E24" s="39"/>
      <c r="F24" s="40">
        <f t="shared" si="3"/>
        <v>0</v>
      </c>
      <c r="G24" s="41"/>
      <c r="H24" s="41"/>
      <c r="I24" s="42">
        <f t="shared" si="4"/>
        <v>0</v>
      </c>
      <c r="J24" s="40">
        <f t="shared" si="0"/>
        <v>0</v>
      </c>
      <c r="K24" s="42">
        <f t="shared" si="1"/>
        <v>0</v>
      </c>
      <c r="L24" s="43">
        <f t="shared" si="5"/>
        <v>0</v>
      </c>
      <c r="N24" s="44"/>
      <c r="O24" s="45"/>
      <c r="P24" s="89"/>
      <c r="Q24" s="90"/>
      <c r="R24" s="91"/>
    </row>
    <row r="25" spans="1:18" ht="16.5" customHeight="1">
      <c r="A25" s="76"/>
      <c r="B25" s="46" t="s">
        <v>48</v>
      </c>
      <c r="C25" s="47">
        <v>1</v>
      </c>
      <c r="D25" s="38">
        <f t="shared" si="2"/>
        <v>1.8518518518518519</v>
      </c>
      <c r="E25" s="39"/>
      <c r="F25" s="40">
        <f t="shared" si="3"/>
        <v>0</v>
      </c>
      <c r="G25" s="41"/>
      <c r="H25" s="41"/>
      <c r="I25" s="42">
        <f t="shared" si="4"/>
        <v>0</v>
      </c>
      <c r="J25" s="40">
        <f t="shared" si="0"/>
        <v>0</v>
      </c>
      <c r="K25" s="42">
        <f t="shared" si="1"/>
        <v>0</v>
      </c>
      <c r="L25" s="43">
        <f t="shared" si="5"/>
        <v>0</v>
      </c>
      <c r="N25" s="44"/>
      <c r="O25" s="45"/>
      <c r="P25" s="89"/>
      <c r="Q25" s="90"/>
      <c r="R25" s="91"/>
    </row>
    <row r="26" spans="1:18" ht="16.5" customHeight="1">
      <c r="A26" s="76"/>
      <c r="B26" s="46" t="s">
        <v>49</v>
      </c>
      <c r="C26" s="47">
        <v>1</v>
      </c>
      <c r="D26" s="38">
        <f t="shared" si="2"/>
        <v>1.8518518518518519</v>
      </c>
      <c r="E26" s="39"/>
      <c r="F26" s="40">
        <f t="shared" si="3"/>
        <v>0</v>
      </c>
      <c r="G26" s="41"/>
      <c r="H26" s="41"/>
      <c r="I26" s="42">
        <f t="shared" si="4"/>
        <v>0</v>
      </c>
      <c r="J26" s="40">
        <f t="shared" si="0"/>
        <v>0</v>
      </c>
      <c r="K26" s="42">
        <f t="shared" si="1"/>
        <v>0</v>
      </c>
      <c r="L26" s="43">
        <f t="shared" si="5"/>
        <v>0</v>
      </c>
      <c r="N26" s="44"/>
      <c r="O26" s="45"/>
      <c r="P26" s="89"/>
      <c r="Q26" s="90"/>
      <c r="R26" s="91"/>
    </row>
    <row r="27" spans="1:18" ht="31.5">
      <c r="A27" s="76"/>
      <c r="B27" s="46" t="s">
        <v>50</v>
      </c>
      <c r="C27" s="47">
        <v>1</v>
      </c>
      <c r="D27" s="38">
        <f t="shared" si="2"/>
        <v>1.8518518518518519</v>
      </c>
      <c r="E27" s="39"/>
      <c r="F27" s="40">
        <f t="shared" si="3"/>
        <v>0</v>
      </c>
      <c r="G27" s="41"/>
      <c r="H27" s="41"/>
      <c r="I27" s="42">
        <f t="shared" si="4"/>
        <v>0</v>
      </c>
      <c r="J27" s="40">
        <f t="shared" si="0"/>
        <v>0</v>
      </c>
      <c r="K27" s="42">
        <f t="shared" si="1"/>
        <v>0</v>
      </c>
      <c r="L27" s="43">
        <f t="shared" si="5"/>
        <v>0</v>
      </c>
      <c r="N27" s="44"/>
      <c r="O27" s="45"/>
      <c r="P27" s="89"/>
      <c r="Q27" s="90"/>
      <c r="R27" s="91"/>
    </row>
    <row r="28" spans="1:18" ht="16.5" customHeight="1">
      <c r="A28" s="76"/>
      <c r="B28" s="46" t="s">
        <v>51</v>
      </c>
      <c r="C28" s="47">
        <v>1</v>
      </c>
      <c r="D28" s="38">
        <f t="shared" si="2"/>
        <v>1.8518518518518519</v>
      </c>
      <c r="E28" s="39"/>
      <c r="F28" s="40">
        <f t="shared" si="3"/>
        <v>0</v>
      </c>
      <c r="G28" s="41"/>
      <c r="H28" s="41"/>
      <c r="I28" s="42">
        <f t="shared" si="4"/>
        <v>0</v>
      </c>
      <c r="J28" s="40">
        <f t="shared" si="0"/>
        <v>0</v>
      </c>
      <c r="K28" s="42">
        <f t="shared" si="1"/>
        <v>0</v>
      </c>
      <c r="L28" s="43">
        <f t="shared" si="5"/>
        <v>0</v>
      </c>
      <c r="N28" s="44"/>
      <c r="O28" s="45"/>
      <c r="P28" s="89"/>
      <c r="Q28" s="90"/>
      <c r="R28" s="91"/>
    </row>
    <row r="29" spans="1:18" ht="15.75">
      <c r="A29" s="76"/>
      <c r="B29" s="46" t="s">
        <v>52</v>
      </c>
      <c r="C29" s="47">
        <v>1</v>
      </c>
      <c r="D29" s="38">
        <f t="shared" si="2"/>
        <v>1.8518518518518519</v>
      </c>
      <c r="E29" s="39"/>
      <c r="F29" s="40">
        <f t="shared" si="3"/>
        <v>0</v>
      </c>
      <c r="G29" s="41"/>
      <c r="H29" s="41"/>
      <c r="I29" s="42">
        <f t="shared" si="4"/>
        <v>0</v>
      </c>
      <c r="J29" s="40">
        <f t="shared" si="0"/>
        <v>0</v>
      </c>
      <c r="K29" s="42">
        <f t="shared" si="1"/>
        <v>0</v>
      </c>
      <c r="L29" s="43">
        <f t="shared" si="5"/>
        <v>0</v>
      </c>
      <c r="N29" s="44"/>
      <c r="O29" s="45"/>
      <c r="P29" s="89"/>
      <c r="Q29" s="90"/>
      <c r="R29" s="91"/>
    </row>
    <row r="30" spans="1:18" ht="16.5" customHeight="1">
      <c r="A30" s="76"/>
      <c r="B30" s="46" t="s">
        <v>53</v>
      </c>
      <c r="C30" s="47">
        <v>1</v>
      </c>
      <c r="D30" s="38">
        <f t="shared" si="2"/>
        <v>1.8518518518518519</v>
      </c>
      <c r="E30" s="39"/>
      <c r="F30" s="40">
        <f t="shared" si="3"/>
        <v>0</v>
      </c>
      <c r="G30" s="41"/>
      <c r="H30" s="41"/>
      <c r="I30" s="42">
        <f t="shared" si="4"/>
        <v>0</v>
      </c>
      <c r="J30" s="40">
        <f t="shared" si="0"/>
        <v>0</v>
      </c>
      <c r="K30" s="42">
        <f t="shared" si="1"/>
        <v>0</v>
      </c>
      <c r="L30" s="43">
        <f t="shared" si="5"/>
        <v>0</v>
      </c>
      <c r="N30" s="44"/>
      <c r="O30" s="45"/>
      <c r="P30" s="89"/>
      <c r="Q30" s="90"/>
      <c r="R30" s="91"/>
    </row>
    <row r="31" spans="1:18" ht="16.5" customHeight="1">
      <c r="A31" s="76"/>
      <c r="B31" s="46" t="s">
        <v>54</v>
      </c>
      <c r="C31" s="47">
        <v>1</v>
      </c>
      <c r="D31" s="38">
        <f t="shared" si="2"/>
        <v>1.8518518518518519</v>
      </c>
      <c r="E31" s="39"/>
      <c r="F31" s="40">
        <f t="shared" si="3"/>
        <v>0</v>
      </c>
      <c r="G31" s="41"/>
      <c r="H31" s="41"/>
      <c r="I31" s="42">
        <f t="shared" si="4"/>
        <v>0</v>
      </c>
      <c r="J31" s="40">
        <f t="shared" si="0"/>
        <v>0</v>
      </c>
      <c r="K31" s="42">
        <f t="shared" si="1"/>
        <v>0</v>
      </c>
      <c r="L31" s="43">
        <f t="shared" si="5"/>
        <v>0</v>
      </c>
      <c r="N31" s="44"/>
      <c r="O31" s="45"/>
      <c r="P31" s="89"/>
      <c r="Q31" s="90"/>
      <c r="R31" s="91"/>
    </row>
    <row r="32" spans="1:18" ht="16.5" customHeight="1">
      <c r="A32" s="76"/>
      <c r="B32" s="46" t="s">
        <v>55</v>
      </c>
      <c r="C32" s="47">
        <v>1</v>
      </c>
      <c r="D32" s="38">
        <f t="shared" si="2"/>
        <v>1.8518518518518519</v>
      </c>
      <c r="E32" s="39"/>
      <c r="F32" s="40">
        <f t="shared" si="3"/>
        <v>0</v>
      </c>
      <c r="G32" s="41"/>
      <c r="H32" s="41"/>
      <c r="I32" s="42">
        <f t="shared" si="4"/>
        <v>0</v>
      </c>
      <c r="J32" s="40">
        <f t="shared" si="0"/>
        <v>0</v>
      </c>
      <c r="K32" s="42">
        <f t="shared" si="1"/>
        <v>0</v>
      </c>
      <c r="L32" s="43">
        <f t="shared" si="5"/>
        <v>0</v>
      </c>
      <c r="N32" s="44"/>
      <c r="O32" s="45"/>
      <c r="P32" s="89"/>
      <c r="Q32" s="90"/>
      <c r="R32" s="91"/>
    </row>
    <row r="33" spans="1:18" ht="16.5" customHeight="1">
      <c r="A33" s="76"/>
      <c r="B33" s="46" t="s">
        <v>56</v>
      </c>
      <c r="C33" s="47">
        <v>1</v>
      </c>
      <c r="D33" s="38">
        <f t="shared" si="2"/>
        <v>1.8518518518518519</v>
      </c>
      <c r="E33" s="39"/>
      <c r="F33" s="40">
        <f t="shared" si="3"/>
        <v>0</v>
      </c>
      <c r="G33" s="41"/>
      <c r="H33" s="41"/>
      <c r="I33" s="42">
        <f t="shared" si="4"/>
        <v>0</v>
      </c>
      <c r="J33" s="40">
        <f t="shared" si="0"/>
        <v>0</v>
      </c>
      <c r="K33" s="42">
        <f t="shared" si="1"/>
        <v>0</v>
      </c>
      <c r="L33" s="43">
        <f t="shared" si="5"/>
        <v>0</v>
      </c>
      <c r="N33" s="44"/>
      <c r="O33" s="45"/>
      <c r="P33" s="89"/>
      <c r="Q33" s="90"/>
      <c r="R33" s="91"/>
    </row>
    <row r="34" spans="1:18" ht="15.75">
      <c r="A34" s="76"/>
      <c r="B34" s="46" t="s">
        <v>57</v>
      </c>
      <c r="C34" s="47">
        <v>1</v>
      </c>
      <c r="D34" s="38">
        <f t="shared" si="2"/>
        <v>1.8518518518518519</v>
      </c>
      <c r="E34" s="39"/>
      <c r="F34" s="40">
        <f t="shared" si="3"/>
        <v>0</v>
      </c>
      <c r="G34" s="41"/>
      <c r="H34" s="41"/>
      <c r="I34" s="42">
        <f t="shared" si="4"/>
        <v>0</v>
      </c>
      <c r="J34" s="40">
        <f t="shared" si="0"/>
        <v>0</v>
      </c>
      <c r="K34" s="42">
        <f t="shared" si="1"/>
        <v>0</v>
      </c>
      <c r="L34" s="43">
        <f t="shared" si="5"/>
        <v>0</v>
      </c>
      <c r="N34" s="44"/>
      <c r="O34" s="45"/>
      <c r="P34" s="89"/>
      <c r="Q34" s="90"/>
      <c r="R34" s="91"/>
    </row>
    <row r="35" spans="1:18" ht="16.5" customHeight="1">
      <c r="A35" s="76"/>
      <c r="B35" s="46" t="s">
        <v>58</v>
      </c>
      <c r="C35" s="47">
        <v>1</v>
      </c>
      <c r="D35" s="38">
        <f t="shared" si="2"/>
        <v>1.8518518518518519</v>
      </c>
      <c r="E35" s="39"/>
      <c r="F35" s="40">
        <f t="shared" si="3"/>
        <v>0</v>
      </c>
      <c r="G35" s="41"/>
      <c r="H35" s="41"/>
      <c r="I35" s="42">
        <f t="shared" si="4"/>
        <v>0</v>
      </c>
      <c r="J35" s="40">
        <f t="shared" si="0"/>
        <v>0</v>
      </c>
      <c r="K35" s="42">
        <f t="shared" si="1"/>
        <v>0</v>
      </c>
      <c r="L35" s="43">
        <f t="shared" si="5"/>
        <v>0</v>
      </c>
      <c r="N35" s="44"/>
      <c r="O35" s="45"/>
      <c r="P35" s="89"/>
      <c r="Q35" s="90"/>
      <c r="R35" s="91"/>
    </row>
    <row r="36" spans="1:18" ht="16.5" customHeight="1">
      <c r="A36" s="76"/>
      <c r="B36" s="46" t="s">
        <v>59</v>
      </c>
      <c r="C36" s="47">
        <v>1</v>
      </c>
      <c r="D36" s="38">
        <f t="shared" si="2"/>
        <v>1.8518518518518519</v>
      </c>
      <c r="E36" s="39"/>
      <c r="F36" s="40">
        <f t="shared" si="3"/>
        <v>0</v>
      </c>
      <c r="G36" s="41"/>
      <c r="H36" s="41"/>
      <c r="I36" s="42">
        <f t="shared" si="4"/>
        <v>0</v>
      </c>
      <c r="J36" s="40">
        <f t="shared" si="0"/>
        <v>0</v>
      </c>
      <c r="K36" s="42">
        <f t="shared" si="1"/>
        <v>0</v>
      </c>
      <c r="L36" s="43">
        <f t="shared" si="5"/>
        <v>0</v>
      </c>
      <c r="N36" s="44"/>
      <c r="O36" s="45"/>
      <c r="P36" s="89"/>
      <c r="Q36" s="90"/>
      <c r="R36" s="91"/>
    </row>
    <row r="37" spans="1:18" ht="18" customHeight="1">
      <c r="A37" s="76"/>
      <c r="B37" s="46" t="s">
        <v>60</v>
      </c>
      <c r="C37" s="47">
        <v>1</v>
      </c>
      <c r="D37" s="38">
        <f t="shared" si="2"/>
        <v>1.8518518518518519</v>
      </c>
      <c r="E37" s="39"/>
      <c r="F37" s="40">
        <f t="shared" si="3"/>
        <v>0</v>
      </c>
      <c r="G37" s="41"/>
      <c r="H37" s="41"/>
      <c r="I37" s="42">
        <f t="shared" si="4"/>
        <v>0</v>
      </c>
      <c r="J37" s="40">
        <f t="shared" si="0"/>
        <v>0</v>
      </c>
      <c r="K37" s="42">
        <f t="shared" si="1"/>
        <v>0</v>
      </c>
      <c r="L37" s="43">
        <f t="shared" si="5"/>
        <v>0</v>
      </c>
      <c r="N37" s="44"/>
      <c r="O37" s="45"/>
      <c r="P37" s="89"/>
      <c r="Q37" s="90"/>
      <c r="R37" s="91"/>
    </row>
    <row r="38" spans="1:18" ht="16.5" customHeight="1">
      <c r="A38" s="76"/>
      <c r="B38" s="46" t="s">
        <v>61</v>
      </c>
      <c r="C38" s="47">
        <v>1</v>
      </c>
      <c r="D38" s="38">
        <f t="shared" si="2"/>
        <v>1.8518518518518519</v>
      </c>
      <c r="E38" s="39"/>
      <c r="F38" s="40">
        <f t="shared" si="3"/>
        <v>0</v>
      </c>
      <c r="G38" s="41"/>
      <c r="H38" s="41"/>
      <c r="I38" s="42">
        <f t="shared" si="4"/>
        <v>0</v>
      </c>
      <c r="J38" s="40">
        <f t="shared" si="0"/>
        <v>0</v>
      </c>
      <c r="K38" s="42">
        <f t="shared" si="1"/>
        <v>0</v>
      </c>
      <c r="L38" s="43">
        <f t="shared" si="5"/>
        <v>0</v>
      </c>
      <c r="N38" s="44"/>
      <c r="O38" s="45"/>
      <c r="P38" s="89"/>
      <c r="Q38" s="90"/>
      <c r="R38" s="91"/>
    </row>
    <row r="39" spans="1:18" ht="16.5" customHeight="1">
      <c r="A39" s="77"/>
      <c r="B39" s="46" t="s">
        <v>62</v>
      </c>
      <c r="C39" s="47">
        <v>1</v>
      </c>
      <c r="D39" s="38">
        <f t="shared" si="2"/>
        <v>1.8518518518518519</v>
      </c>
      <c r="E39" s="39"/>
      <c r="F39" s="40">
        <f t="shared" si="3"/>
        <v>0</v>
      </c>
      <c r="G39" s="41"/>
      <c r="H39" s="41"/>
      <c r="I39" s="42">
        <f t="shared" si="4"/>
        <v>0</v>
      </c>
      <c r="J39" s="40">
        <f t="shared" si="0"/>
        <v>0</v>
      </c>
      <c r="K39" s="42">
        <f t="shared" si="1"/>
        <v>0</v>
      </c>
      <c r="L39" s="43">
        <f t="shared" si="5"/>
        <v>0</v>
      </c>
      <c r="N39" s="44"/>
      <c r="O39" s="45"/>
      <c r="P39" s="89"/>
      <c r="Q39" s="90"/>
      <c r="R39" s="91"/>
    </row>
    <row r="40" spans="1:18" ht="16.5" customHeight="1">
      <c r="A40" s="73" t="s">
        <v>63</v>
      </c>
      <c r="B40" s="46" t="s">
        <v>64</v>
      </c>
      <c r="C40" s="47">
        <v>1</v>
      </c>
      <c r="D40" s="38">
        <f t="shared" si="2"/>
        <v>1.8518518518518519</v>
      </c>
      <c r="E40" s="39"/>
      <c r="F40" s="40">
        <f t="shared" si="3"/>
        <v>0</v>
      </c>
      <c r="G40" s="41"/>
      <c r="H40" s="41"/>
      <c r="I40" s="42">
        <f t="shared" si="4"/>
        <v>0</v>
      </c>
      <c r="J40" s="40">
        <f t="shared" si="0"/>
        <v>0</v>
      </c>
      <c r="K40" s="42">
        <f t="shared" si="1"/>
        <v>0</v>
      </c>
      <c r="L40" s="43">
        <f t="shared" si="5"/>
        <v>0</v>
      </c>
      <c r="N40" s="44"/>
      <c r="O40" s="45"/>
      <c r="P40" s="89"/>
      <c r="Q40" s="90"/>
      <c r="R40" s="91"/>
    </row>
    <row r="41" spans="1:18" ht="16.5" customHeight="1">
      <c r="A41" s="74"/>
      <c r="B41" s="46" t="s">
        <v>65</v>
      </c>
      <c r="C41" s="47">
        <v>1</v>
      </c>
      <c r="D41" s="38">
        <f t="shared" si="2"/>
        <v>1.8518518518518519</v>
      </c>
      <c r="E41" s="39"/>
      <c r="F41" s="40">
        <f t="shared" si="3"/>
        <v>0</v>
      </c>
      <c r="G41" s="41"/>
      <c r="H41" s="41"/>
      <c r="I41" s="42">
        <f t="shared" si="4"/>
        <v>0</v>
      </c>
      <c r="J41" s="40">
        <f t="shared" si="0"/>
        <v>0</v>
      </c>
      <c r="K41" s="42">
        <f t="shared" si="1"/>
        <v>0</v>
      </c>
      <c r="L41" s="43">
        <f t="shared" si="5"/>
        <v>0</v>
      </c>
      <c r="N41" s="44"/>
      <c r="O41" s="45"/>
      <c r="P41" s="89"/>
      <c r="Q41" s="90"/>
      <c r="R41" s="91"/>
    </row>
    <row r="42" spans="1:18" ht="16.5" customHeight="1">
      <c r="A42" s="74"/>
      <c r="B42" s="46" t="s">
        <v>66</v>
      </c>
      <c r="C42" s="47">
        <v>1</v>
      </c>
      <c r="D42" s="38">
        <f t="shared" si="2"/>
        <v>1.8518518518518519</v>
      </c>
      <c r="E42" s="39"/>
      <c r="F42" s="40">
        <f t="shared" si="3"/>
        <v>0</v>
      </c>
      <c r="G42" s="41"/>
      <c r="H42" s="41"/>
      <c r="I42" s="42">
        <f t="shared" si="4"/>
        <v>0</v>
      </c>
      <c r="J42" s="40">
        <f t="shared" si="0"/>
        <v>0</v>
      </c>
      <c r="K42" s="42">
        <f t="shared" si="1"/>
        <v>0</v>
      </c>
      <c r="L42" s="43">
        <f t="shared" si="5"/>
        <v>0</v>
      </c>
      <c r="N42" s="44"/>
      <c r="O42" s="45"/>
      <c r="P42" s="89"/>
      <c r="Q42" s="90"/>
      <c r="R42" s="91"/>
    </row>
    <row r="43" spans="1:18" ht="16.5" customHeight="1">
      <c r="A43" s="74"/>
      <c r="B43" s="48" t="s">
        <v>67</v>
      </c>
      <c r="C43" s="49">
        <v>2</v>
      </c>
      <c r="D43" s="38">
        <f t="shared" si="2"/>
        <v>1.8518518518518519</v>
      </c>
      <c r="E43" s="39"/>
      <c r="F43" s="40">
        <f>IF(E43&gt;=(C43-1),D43,0)</f>
        <v>0</v>
      </c>
      <c r="G43" s="41"/>
      <c r="H43" s="41"/>
      <c r="I43" s="42">
        <f t="shared" si="4"/>
        <v>0</v>
      </c>
      <c r="J43" s="40">
        <f t="shared" si="0"/>
        <v>0</v>
      </c>
      <c r="K43" s="42">
        <f t="shared" si="1"/>
        <v>0</v>
      </c>
      <c r="L43" s="43">
        <f>IF(K43&gt;=(C43-1),D43,0)</f>
        <v>0</v>
      </c>
      <c r="N43" s="44" t="str">
        <f>IF(K43&gt;C43,"Snižte počet ks","")</f>
        <v/>
      </c>
      <c r="O43" s="45" t="str">
        <f>IF(H43&gt;E43,"Snižte počet ks u obnovy","")</f>
        <v/>
      </c>
      <c r="P43" s="89"/>
      <c r="Q43" s="90"/>
      <c r="R43" s="91"/>
    </row>
    <row r="44" spans="1:18" ht="16.5" customHeight="1">
      <c r="A44" s="74"/>
      <c r="B44" s="48" t="s">
        <v>68</v>
      </c>
      <c r="C44" s="37">
        <v>5</v>
      </c>
      <c r="D44" s="38">
        <f t="shared" si="2"/>
        <v>1.8518518518518519</v>
      </c>
      <c r="E44" s="39"/>
      <c r="F44" s="50">
        <f>IF(E44&gt;=(C44-4),D44,0)</f>
        <v>0</v>
      </c>
      <c r="G44" s="41"/>
      <c r="H44" s="41"/>
      <c r="I44" s="51">
        <f t="shared" si="4"/>
        <v>0</v>
      </c>
      <c r="J44" s="50">
        <f t="shared" si="0"/>
        <v>0</v>
      </c>
      <c r="K44" s="51">
        <f t="shared" si="1"/>
        <v>0</v>
      </c>
      <c r="L44" s="52">
        <f>IF(K44&gt;=(C44-4),D44,0)</f>
        <v>0</v>
      </c>
      <c r="N44" s="44" t="str">
        <f>IF(K44&gt;C44,"Snižte počet ks","")</f>
        <v/>
      </c>
      <c r="O44" s="45" t="str">
        <f>IF(H44&gt;E44,"Snižte počet ks u obnovy","")</f>
        <v/>
      </c>
      <c r="P44" s="89"/>
      <c r="Q44" s="90"/>
      <c r="R44" s="91"/>
    </row>
    <row r="45" spans="1:18" ht="16.5" customHeight="1">
      <c r="A45" s="74"/>
      <c r="B45" s="36" t="s">
        <v>69</v>
      </c>
      <c r="C45" s="37">
        <v>1</v>
      </c>
      <c r="D45" s="38">
        <f t="shared" si="2"/>
        <v>1.8518518518518519</v>
      </c>
      <c r="E45" s="39"/>
      <c r="F45" s="50">
        <f t="shared" si="3"/>
        <v>0</v>
      </c>
      <c r="G45" s="41"/>
      <c r="H45" s="41"/>
      <c r="I45" s="42">
        <f t="shared" si="4"/>
        <v>0</v>
      </c>
      <c r="J45" s="40">
        <f t="shared" si="0"/>
        <v>0</v>
      </c>
      <c r="K45" s="42">
        <f t="shared" si="1"/>
        <v>0</v>
      </c>
      <c r="L45" s="43">
        <f t="shared" si="5"/>
        <v>0</v>
      </c>
      <c r="N45" s="44"/>
      <c r="O45" s="45"/>
      <c r="P45" s="89"/>
      <c r="Q45" s="90"/>
      <c r="R45" s="91"/>
    </row>
    <row r="46" spans="1:18" ht="16.5" customHeight="1">
      <c r="A46" s="74"/>
      <c r="B46" s="36" t="s">
        <v>70</v>
      </c>
      <c r="C46" s="37">
        <v>1</v>
      </c>
      <c r="D46" s="38">
        <f t="shared" si="2"/>
        <v>1.8518518518518519</v>
      </c>
      <c r="E46" s="39"/>
      <c r="F46" s="50">
        <f t="shared" si="3"/>
        <v>0</v>
      </c>
      <c r="G46" s="41"/>
      <c r="H46" s="41"/>
      <c r="I46" s="42">
        <f t="shared" si="4"/>
        <v>0</v>
      </c>
      <c r="J46" s="40">
        <f t="shared" si="0"/>
        <v>0</v>
      </c>
      <c r="K46" s="42">
        <f t="shared" si="1"/>
        <v>0</v>
      </c>
      <c r="L46" s="43">
        <f t="shared" si="5"/>
        <v>0</v>
      </c>
      <c r="N46" s="44"/>
      <c r="O46" s="45"/>
      <c r="P46" s="89"/>
      <c r="Q46" s="90"/>
      <c r="R46" s="91"/>
    </row>
    <row r="47" spans="1:18" ht="16.5" customHeight="1">
      <c r="A47" s="74"/>
      <c r="B47" s="48" t="s">
        <v>71</v>
      </c>
      <c r="C47" s="37">
        <v>3</v>
      </c>
      <c r="D47" s="38">
        <f t="shared" si="2"/>
        <v>1.8518518518518519</v>
      </c>
      <c r="E47" s="39"/>
      <c r="F47" s="50">
        <f>IF(E47&gt;=(C47-2),D47,0)</f>
        <v>0</v>
      </c>
      <c r="G47" s="41"/>
      <c r="H47" s="41"/>
      <c r="I47" s="51">
        <f t="shared" si="4"/>
        <v>0</v>
      </c>
      <c r="J47" s="50">
        <f t="shared" si="0"/>
        <v>0</v>
      </c>
      <c r="K47" s="51">
        <f t="shared" si="1"/>
        <v>0</v>
      </c>
      <c r="L47" s="52">
        <f>IF(K47&gt;=(C47-2),D47,0)</f>
        <v>0</v>
      </c>
      <c r="N47" s="44" t="str">
        <f>IF(K47&gt;C47,"Snižte počet ks","")</f>
        <v/>
      </c>
      <c r="O47" s="45" t="str">
        <f>IF(H47&gt;E47,"Snižte počet ks u obnovy","")</f>
        <v/>
      </c>
      <c r="P47" s="89"/>
      <c r="Q47" s="90"/>
      <c r="R47" s="91"/>
    </row>
    <row r="48" spans="1:18" ht="15.75">
      <c r="A48" s="74"/>
      <c r="B48" s="48" t="s">
        <v>72</v>
      </c>
      <c r="C48" s="37">
        <v>2</v>
      </c>
      <c r="D48" s="38">
        <f t="shared" si="2"/>
        <v>1.8518518518518519</v>
      </c>
      <c r="E48" s="39"/>
      <c r="F48" s="40">
        <f>IF(E48&gt;=(C48-1),D48,0)</f>
        <v>0</v>
      </c>
      <c r="G48" s="41"/>
      <c r="H48" s="41"/>
      <c r="I48" s="42">
        <f t="shared" si="4"/>
        <v>0</v>
      </c>
      <c r="J48" s="40">
        <f t="shared" si="0"/>
        <v>0</v>
      </c>
      <c r="K48" s="42">
        <f t="shared" si="1"/>
        <v>0</v>
      </c>
      <c r="L48" s="43">
        <f>IF(K48&gt;=(C48-1),D48,0)</f>
        <v>0</v>
      </c>
      <c r="N48" s="44" t="str">
        <f>IF(K48&gt;C48+1,"Snižte počet ks","")</f>
        <v/>
      </c>
      <c r="O48" s="45" t="str">
        <f>IF(H48&gt;E48,"Snižte počet ks u obnovy","")</f>
        <v/>
      </c>
      <c r="P48" s="89"/>
      <c r="Q48" s="90"/>
      <c r="R48" s="91"/>
    </row>
    <row r="49" spans="1:18" ht="15.75">
      <c r="A49" s="74"/>
      <c r="B49" s="48" t="s">
        <v>73</v>
      </c>
      <c r="C49" s="37">
        <v>1</v>
      </c>
      <c r="D49" s="38">
        <f t="shared" si="2"/>
        <v>1.8518518518518519</v>
      </c>
      <c r="E49" s="39"/>
      <c r="F49" s="50">
        <f t="shared" si="3"/>
        <v>0</v>
      </c>
      <c r="G49" s="41"/>
      <c r="H49" s="41"/>
      <c r="I49" s="42">
        <f t="shared" si="4"/>
        <v>0</v>
      </c>
      <c r="J49" s="40">
        <f t="shared" si="0"/>
        <v>0</v>
      </c>
      <c r="K49" s="42">
        <f t="shared" si="1"/>
        <v>0</v>
      </c>
      <c r="L49" s="43">
        <f t="shared" si="5"/>
        <v>0</v>
      </c>
      <c r="N49" s="44" t="str">
        <f>IF(K49&gt;C49+2,"Snižte počet ks","")</f>
        <v/>
      </c>
      <c r="O49" s="45" t="str">
        <f>IF(H49&gt;E49,"Snižte počet ks u obnovy","")</f>
        <v/>
      </c>
      <c r="P49" s="92"/>
      <c r="Q49" s="93"/>
      <c r="R49" s="94"/>
    </row>
    <row r="50" spans="1:18" ht="15.75">
      <c r="A50" s="74"/>
      <c r="B50" s="36" t="s">
        <v>74</v>
      </c>
      <c r="C50" s="37">
        <v>1</v>
      </c>
      <c r="D50" s="38">
        <f t="shared" si="2"/>
        <v>1.8518518518518519</v>
      </c>
      <c r="E50" s="39"/>
      <c r="F50" s="50">
        <f t="shared" si="3"/>
        <v>0</v>
      </c>
      <c r="G50" s="41"/>
      <c r="H50" s="41"/>
      <c r="I50" s="42">
        <f t="shared" si="4"/>
        <v>0</v>
      </c>
      <c r="J50" s="40">
        <f t="shared" si="0"/>
        <v>0</v>
      </c>
      <c r="K50" s="42">
        <f t="shared" si="1"/>
        <v>0</v>
      </c>
      <c r="L50" s="43">
        <f t="shared" si="5"/>
        <v>0</v>
      </c>
      <c r="N50" s="44"/>
      <c r="O50" s="45"/>
      <c r="P50" s="92"/>
      <c r="Q50" s="93"/>
      <c r="R50" s="94"/>
    </row>
    <row r="51" spans="1:18" ht="15.75">
      <c r="A51" s="75"/>
      <c r="B51" s="36" t="s">
        <v>75</v>
      </c>
      <c r="C51" s="37">
        <v>1</v>
      </c>
      <c r="D51" s="38">
        <f t="shared" si="2"/>
        <v>1.8518518518518519</v>
      </c>
      <c r="E51" s="39"/>
      <c r="F51" s="50">
        <f t="shared" si="3"/>
        <v>0</v>
      </c>
      <c r="G51" s="41"/>
      <c r="H51" s="41"/>
      <c r="I51" s="42">
        <f t="shared" si="4"/>
        <v>0</v>
      </c>
      <c r="J51" s="40">
        <f t="shared" si="0"/>
        <v>0</v>
      </c>
      <c r="K51" s="42">
        <f t="shared" si="1"/>
        <v>0</v>
      </c>
      <c r="L51" s="43">
        <f t="shared" si="5"/>
        <v>0</v>
      </c>
      <c r="N51" s="44"/>
      <c r="O51" s="45"/>
      <c r="P51" s="92"/>
      <c r="Q51" s="93"/>
      <c r="R51" s="94"/>
    </row>
    <row r="52" spans="1:18" ht="31.5">
      <c r="A52" s="73" t="s">
        <v>76</v>
      </c>
      <c r="B52" s="36" t="s">
        <v>77</v>
      </c>
      <c r="C52" s="37">
        <v>1</v>
      </c>
      <c r="D52" s="38">
        <f t="shared" si="2"/>
        <v>1.8518518518518519</v>
      </c>
      <c r="E52" s="39"/>
      <c r="F52" s="40">
        <f t="shared" si="3"/>
        <v>0</v>
      </c>
      <c r="G52" s="41"/>
      <c r="H52" s="41"/>
      <c r="I52" s="42">
        <f t="shared" si="4"/>
        <v>0</v>
      </c>
      <c r="J52" s="40">
        <f t="shared" si="0"/>
        <v>0</v>
      </c>
      <c r="K52" s="42">
        <f t="shared" si="1"/>
        <v>0</v>
      </c>
      <c r="L52" s="43">
        <f>IF(K52&gt;=(C52),D52,0)</f>
        <v>0</v>
      </c>
      <c r="N52" s="44"/>
      <c r="O52" s="45"/>
      <c r="P52" s="89"/>
      <c r="Q52" s="90"/>
      <c r="R52" s="91"/>
    </row>
    <row r="53" spans="1:18" ht="31.5">
      <c r="A53" s="74"/>
      <c r="B53" s="36" t="s">
        <v>78</v>
      </c>
      <c r="C53" s="37">
        <v>1</v>
      </c>
      <c r="D53" s="38">
        <f t="shared" si="2"/>
        <v>1.8518518518518519</v>
      </c>
      <c r="E53" s="39"/>
      <c r="F53" s="40">
        <f t="shared" si="3"/>
        <v>0</v>
      </c>
      <c r="G53" s="41"/>
      <c r="H53" s="41"/>
      <c r="I53" s="42">
        <f t="shared" si="4"/>
        <v>0</v>
      </c>
      <c r="J53" s="40">
        <f t="shared" si="0"/>
        <v>0</v>
      </c>
      <c r="K53" s="42">
        <f t="shared" si="1"/>
        <v>0</v>
      </c>
      <c r="L53" s="43">
        <f t="shared" si="5"/>
        <v>0</v>
      </c>
      <c r="N53" s="44"/>
      <c r="O53" s="45"/>
      <c r="P53" s="89"/>
      <c r="Q53" s="90"/>
      <c r="R53" s="91"/>
    </row>
    <row r="54" spans="1:18" ht="16.5" customHeight="1">
      <c r="A54" s="74"/>
      <c r="B54" s="36" t="s">
        <v>79</v>
      </c>
      <c r="C54" s="37">
        <v>1</v>
      </c>
      <c r="D54" s="38">
        <f t="shared" si="2"/>
        <v>1.8518518518518519</v>
      </c>
      <c r="E54" s="39"/>
      <c r="F54" s="40">
        <f t="shared" si="3"/>
        <v>0</v>
      </c>
      <c r="G54" s="41"/>
      <c r="H54" s="41"/>
      <c r="I54" s="42">
        <f t="shared" si="4"/>
        <v>0</v>
      </c>
      <c r="J54" s="40">
        <f t="shared" si="0"/>
        <v>0</v>
      </c>
      <c r="K54" s="42">
        <f t="shared" si="1"/>
        <v>0</v>
      </c>
      <c r="L54" s="43">
        <f t="shared" si="5"/>
        <v>0</v>
      </c>
      <c r="N54" s="44"/>
      <c r="O54" s="45"/>
      <c r="P54" s="89"/>
      <c r="Q54" s="90"/>
      <c r="R54" s="91"/>
    </row>
    <row r="55" spans="1:18" ht="16.5" customHeight="1">
      <c r="A55" s="74"/>
      <c r="B55" s="36" t="s">
        <v>80</v>
      </c>
      <c r="C55" s="37">
        <v>1</v>
      </c>
      <c r="D55" s="38">
        <f t="shared" si="2"/>
        <v>1.8518518518518519</v>
      </c>
      <c r="E55" s="39"/>
      <c r="F55" s="40">
        <f t="shared" si="3"/>
        <v>0</v>
      </c>
      <c r="G55" s="41"/>
      <c r="H55" s="41"/>
      <c r="I55" s="42">
        <f t="shared" si="4"/>
        <v>0</v>
      </c>
      <c r="J55" s="40">
        <f t="shared" si="0"/>
        <v>0</v>
      </c>
      <c r="K55" s="42">
        <f t="shared" si="1"/>
        <v>0</v>
      </c>
      <c r="L55" s="43">
        <f t="shared" si="5"/>
        <v>0</v>
      </c>
      <c r="N55" s="44"/>
      <c r="O55" s="45"/>
      <c r="P55" s="89"/>
      <c r="Q55" s="90"/>
      <c r="R55" s="91"/>
    </row>
    <row r="56" spans="1:18" ht="16.5" customHeight="1">
      <c r="A56" s="74"/>
      <c r="B56" s="36" t="s">
        <v>81</v>
      </c>
      <c r="C56" s="37">
        <v>1</v>
      </c>
      <c r="D56" s="38">
        <f t="shared" si="2"/>
        <v>1.8518518518518519</v>
      </c>
      <c r="E56" s="39"/>
      <c r="F56" s="40">
        <f t="shared" si="3"/>
        <v>0</v>
      </c>
      <c r="G56" s="41"/>
      <c r="H56" s="41"/>
      <c r="I56" s="42">
        <f t="shared" si="4"/>
        <v>0</v>
      </c>
      <c r="J56" s="40">
        <f t="shared" si="0"/>
        <v>0</v>
      </c>
      <c r="K56" s="42">
        <f t="shared" si="1"/>
        <v>0</v>
      </c>
      <c r="L56" s="43">
        <f t="shared" si="5"/>
        <v>0</v>
      </c>
      <c r="N56" s="44"/>
      <c r="O56" s="45"/>
      <c r="P56" s="89"/>
      <c r="Q56" s="90"/>
      <c r="R56" s="91"/>
    </row>
    <row r="57" spans="1:18" ht="16.5" customHeight="1">
      <c r="A57" s="74"/>
      <c r="B57" s="36" t="s">
        <v>82</v>
      </c>
      <c r="C57" s="37">
        <v>1</v>
      </c>
      <c r="D57" s="38">
        <f t="shared" si="2"/>
        <v>1.8518518518518519</v>
      </c>
      <c r="E57" s="39"/>
      <c r="F57" s="40">
        <f t="shared" si="3"/>
        <v>0</v>
      </c>
      <c r="G57" s="41"/>
      <c r="H57" s="41"/>
      <c r="I57" s="42">
        <f t="shared" si="4"/>
        <v>0</v>
      </c>
      <c r="J57" s="40">
        <f t="shared" si="0"/>
        <v>0</v>
      </c>
      <c r="K57" s="42">
        <f t="shared" si="1"/>
        <v>0</v>
      </c>
      <c r="L57" s="43">
        <f t="shared" si="5"/>
        <v>0</v>
      </c>
      <c r="N57" s="44"/>
      <c r="O57" s="45"/>
      <c r="P57" s="89"/>
      <c r="Q57" s="90"/>
      <c r="R57" s="91"/>
    </row>
    <row r="58" spans="1:18" ht="16.5" customHeight="1" thickBot="1">
      <c r="A58" s="75"/>
      <c r="B58" s="36" t="s">
        <v>83</v>
      </c>
      <c r="C58" s="37">
        <v>1</v>
      </c>
      <c r="D58" s="38">
        <f t="shared" si="2"/>
        <v>1.8518518518518519</v>
      </c>
      <c r="E58" s="39"/>
      <c r="F58" s="53">
        <f t="shared" si="3"/>
        <v>0</v>
      </c>
      <c r="G58" s="41"/>
      <c r="H58" s="41"/>
      <c r="I58" s="42">
        <f t="shared" si="4"/>
        <v>0</v>
      </c>
      <c r="J58" s="54">
        <f t="shared" si="0"/>
        <v>0</v>
      </c>
      <c r="K58" s="42">
        <f t="shared" si="1"/>
        <v>0</v>
      </c>
      <c r="L58" s="43">
        <f t="shared" si="5"/>
        <v>0</v>
      </c>
      <c r="N58" s="55"/>
      <c r="O58" s="56"/>
      <c r="P58" s="89"/>
      <c r="Q58" s="90"/>
      <c r="R58" s="91"/>
    </row>
    <row r="59" spans="1:12" ht="16.5" customHeight="1" thickBot="1" thickTop="1">
      <c r="A59" s="57"/>
      <c r="B59" s="58" t="s">
        <v>84</v>
      </c>
      <c r="C59" s="59">
        <v>54</v>
      </c>
      <c r="D59" s="60">
        <f aca="true" t="shared" si="6" ref="D59:L59">SUM(D5:D58)</f>
        <v>99.99999999999996</v>
      </c>
      <c r="E59" s="61">
        <f t="shared" si="6"/>
        <v>0</v>
      </c>
      <c r="F59" s="62">
        <f t="shared" si="6"/>
        <v>0</v>
      </c>
      <c r="G59" s="63">
        <f t="shared" si="6"/>
        <v>0</v>
      </c>
      <c r="H59" s="64">
        <f t="shared" si="6"/>
        <v>0</v>
      </c>
      <c r="I59" s="61">
        <f t="shared" si="6"/>
        <v>0</v>
      </c>
      <c r="J59" s="65">
        <f t="shared" si="6"/>
        <v>0</v>
      </c>
      <c r="K59" s="63">
        <f t="shared" si="6"/>
        <v>0</v>
      </c>
      <c r="L59" s="62">
        <f t="shared" si="6"/>
        <v>0</v>
      </c>
    </row>
    <row r="60" spans="1:2" ht="16.5" customHeight="1">
      <c r="A60" s="66"/>
      <c r="B60" s="67"/>
    </row>
    <row r="61" spans="1:2" ht="16.5" customHeight="1">
      <c r="A61" s="69"/>
      <c r="B61" s="67"/>
    </row>
    <row r="62" spans="1:2" ht="16.5" customHeight="1">
      <c r="A62" s="66"/>
      <c r="B62" s="67"/>
    </row>
    <row r="63" spans="1:2" ht="16.5" customHeight="1">
      <c r="A63" s="66"/>
      <c r="B63" s="67"/>
    </row>
    <row r="64" ht="16.5" customHeight="1">
      <c r="A64" s="66"/>
    </row>
    <row r="65" ht="16.5" customHeight="1">
      <c r="A65" s="66"/>
    </row>
    <row r="66" ht="16.5" customHeight="1">
      <c r="A66" s="66"/>
    </row>
    <row r="67" ht="16.5" customHeight="1">
      <c r="A67" s="66"/>
    </row>
    <row r="68" ht="16.5" customHeight="1">
      <c r="A68" s="66"/>
    </row>
    <row r="69" ht="16.5" customHeight="1">
      <c r="A69" s="70"/>
    </row>
    <row r="70" ht="16.5" customHeight="1">
      <c r="A70" s="70"/>
    </row>
    <row r="71" ht="16.5" customHeight="1">
      <c r="A71" s="70"/>
    </row>
    <row r="72" ht="16.5" customHeight="1">
      <c r="A72" s="70"/>
    </row>
    <row r="73" ht="16.5" customHeight="1">
      <c r="A73" s="70"/>
    </row>
    <row r="74" ht="16.5" customHeight="1">
      <c r="A74" s="70"/>
    </row>
    <row r="75" ht="16.5" customHeight="1">
      <c r="A75" s="70"/>
    </row>
    <row r="76" ht="16.5" customHeight="1">
      <c r="A76" s="70"/>
    </row>
    <row r="77" ht="16.5" customHeight="1">
      <c r="A77" s="70"/>
    </row>
    <row r="78" ht="16.5" customHeight="1">
      <c r="A78" s="70"/>
    </row>
    <row r="79" ht="16.5" customHeight="1">
      <c r="A79" s="70"/>
    </row>
    <row r="80" ht="16.5" customHeight="1">
      <c r="A80" s="70"/>
    </row>
    <row r="81" ht="16.5" customHeight="1">
      <c r="A81" s="70"/>
    </row>
    <row r="82" ht="16.5" customHeight="1">
      <c r="A82" s="70"/>
    </row>
    <row r="83" ht="16.5" customHeight="1">
      <c r="A83" s="70"/>
    </row>
    <row r="84" ht="16.5" customHeight="1">
      <c r="A84" s="70"/>
    </row>
    <row r="85" ht="16.5" customHeight="1">
      <c r="A85" s="70"/>
    </row>
    <row r="86" ht="16.5" customHeight="1">
      <c r="A86" s="70"/>
    </row>
    <row r="87" ht="16.5" customHeight="1">
      <c r="A87" s="70"/>
    </row>
    <row r="88" ht="16.5" customHeight="1">
      <c r="A88" s="70"/>
    </row>
    <row r="89" ht="16.5" customHeight="1">
      <c r="A89" s="70"/>
    </row>
    <row r="90" ht="16.5" customHeight="1">
      <c r="A90" s="70"/>
    </row>
    <row r="91" ht="16.5" customHeight="1">
      <c r="A91" s="70"/>
    </row>
    <row r="92" ht="16.5" customHeight="1">
      <c r="A92" s="70"/>
    </row>
    <row r="93" ht="16.5" customHeight="1">
      <c r="A93" s="70"/>
    </row>
    <row r="94" ht="16.5" customHeight="1">
      <c r="A94" s="70"/>
    </row>
    <row r="95" ht="16.5" customHeight="1">
      <c r="A95" s="70"/>
    </row>
    <row r="96" ht="16.5" customHeight="1">
      <c r="A96" s="70"/>
    </row>
  </sheetData>
  <sheetProtection selectLockedCells="1"/>
  <mergeCells count="64">
    <mergeCell ref="A1:J1"/>
    <mergeCell ref="K1:L1"/>
    <mergeCell ref="C3:D3"/>
    <mergeCell ref="E3:F3"/>
    <mergeCell ref="G3:J3"/>
    <mergeCell ref="K3:L3"/>
    <mergeCell ref="P16:R16"/>
    <mergeCell ref="P3:R3"/>
    <mergeCell ref="N4:O4"/>
    <mergeCell ref="P4:R4"/>
    <mergeCell ref="A5:A17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P14:R14"/>
    <mergeCell ref="P15:R15"/>
    <mergeCell ref="P17:R17"/>
    <mergeCell ref="A18:A39"/>
    <mergeCell ref="P18:R18"/>
    <mergeCell ref="P19:R19"/>
    <mergeCell ref="P20:R20"/>
    <mergeCell ref="P21:R21"/>
    <mergeCell ref="P22:R22"/>
    <mergeCell ref="P23:R23"/>
    <mergeCell ref="P24:R24"/>
    <mergeCell ref="P25:R25"/>
    <mergeCell ref="P37:R37"/>
    <mergeCell ref="P26:R26"/>
    <mergeCell ref="P27:R27"/>
    <mergeCell ref="P28:R28"/>
    <mergeCell ref="P29:R29"/>
    <mergeCell ref="P30:R30"/>
    <mergeCell ref="P31:R31"/>
    <mergeCell ref="P32:R32"/>
    <mergeCell ref="P33:R33"/>
    <mergeCell ref="P34:R34"/>
    <mergeCell ref="P35:R35"/>
    <mergeCell ref="P36:R36"/>
    <mergeCell ref="P38:R38"/>
    <mergeCell ref="P39:R39"/>
    <mergeCell ref="A40:A51"/>
    <mergeCell ref="P40:R40"/>
    <mergeCell ref="P41:R41"/>
    <mergeCell ref="P42:R42"/>
    <mergeCell ref="P43:R43"/>
    <mergeCell ref="P44:R44"/>
    <mergeCell ref="P45:R45"/>
    <mergeCell ref="P46:R46"/>
    <mergeCell ref="P47:R47"/>
    <mergeCell ref="P48:R48"/>
    <mergeCell ref="A52:A58"/>
    <mergeCell ref="P52:R52"/>
    <mergeCell ref="P53:R53"/>
    <mergeCell ref="P54:R54"/>
    <mergeCell ref="P55:R55"/>
    <mergeCell ref="P56:R56"/>
    <mergeCell ref="P57:R57"/>
    <mergeCell ref="P58:R5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Musilová Markéta Mgr.</dc:creator>
  <cp:keywords/>
  <dc:description/>
  <cp:lastModifiedBy>Musilová Markéta Mgr.</cp:lastModifiedBy>
  <dcterms:created xsi:type="dcterms:W3CDTF">2015-01-12T13:19:24Z</dcterms:created>
  <dcterms:modified xsi:type="dcterms:W3CDTF">2015-01-12T13:26:37Z</dcterms:modified>
  <cp:category/>
  <cp:version/>
  <cp:contentType/>
  <cp:contentStatus/>
</cp:coreProperties>
</file>